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as.zaidi/Desktop/"/>
    </mc:Choice>
  </mc:AlternateContent>
  <xr:revisionPtr revIDLastSave="0" documentId="8_{31CF7EA0-84EB-8843-8264-FB68DF98FE88}" xr6:coauthVersionLast="47" xr6:coauthVersionMax="47" xr10:uidLastSave="{00000000-0000-0000-0000-000000000000}"/>
  <bookViews>
    <workbookView xWindow="0" yWindow="460" windowWidth="35840" windowHeight="21940" activeTab="1" xr2:uid="{00000000-000D-0000-FFFF-FFFF00000000}"/>
  </bookViews>
  <sheets>
    <sheet name="Filières" sheetId="5" r:id="rId1"/>
    <sheet name="CAT A" sheetId="1" r:id="rId2"/>
    <sheet name="CAT B" sheetId="2" r:id="rId3"/>
    <sheet name="CAT C" sheetId="3" r:id="rId4"/>
    <sheet name="MUSICIENS" sheetId="4" r:id="rId5"/>
  </sheets>
  <definedNames>
    <definedName name="_xlnm._FilterDatabase" localSheetId="1" hidden="1">'CAT A'!$A$7:$D$80</definedName>
    <definedName name="_xlnm._FilterDatabase" localSheetId="2" hidden="1">'CAT B'!$A$8:$V$187</definedName>
    <definedName name="_xlnm.Print_Titles" localSheetId="1">'CAT A'!$1:$7</definedName>
    <definedName name="_xlnm.Print_Titles" localSheetId="2">'CAT B'!$1:$3</definedName>
    <definedName name="_xlnm.Print_Area" localSheetId="1">'CAT A'!$A$1:$D$80</definedName>
    <definedName name="_xlnm.Print_Area" localSheetId="2">'CAT B'!$A$1:$K$224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6" i="2" l="1"/>
  <c r="I75" i="2"/>
  <c r="I54" i="2"/>
  <c r="I45" i="2"/>
  <c r="I44" i="2"/>
  <c r="I42" i="2"/>
  <c r="I40" i="2"/>
  <c r="I38" i="2"/>
  <c r="I35" i="2"/>
  <c r="I32" i="2"/>
  <c r="I31" i="2"/>
  <c r="I27" i="2"/>
  <c r="I25" i="2"/>
  <c r="J119" i="2" l="1"/>
  <c r="J112" i="2"/>
  <c r="J43" i="2"/>
  <c r="J186" i="2"/>
  <c r="G9" i="2" l="1"/>
  <c r="H9" i="2" s="1"/>
  <c r="G10" i="2"/>
  <c r="H10" i="2" s="1"/>
  <c r="G11" i="2"/>
  <c r="H11" i="2" s="1"/>
  <c r="G12" i="2"/>
  <c r="H12" i="2" s="1"/>
  <c r="G13" i="2"/>
  <c r="H13" i="2" s="1"/>
  <c r="G14" i="2"/>
  <c r="H14" i="2" s="1"/>
  <c r="G15" i="2"/>
  <c r="H15" i="2" s="1"/>
  <c r="G16" i="2"/>
  <c r="H16" i="2" s="1"/>
  <c r="G17" i="2"/>
  <c r="H17" i="2" s="1"/>
  <c r="G18" i="2"/>
  <c r="H18" i="2" s="1"/>
  <c r="G19" i="2"/>
  <c r="H19" i="2" s="1"/>
  <c r="G20" i="2"/>
  <c r="H20" i="2" s="1"/>
  <c r="G21" i="2"/>
  <c r="H21" i="2" s="1"/>
  <c r="G22" i="2"/>
  <c r="H22" i="2" s="1"/>
  <c r="G23" i="2"/>
  <c r="H23" i="2" s="1"/>
  <c r="G24" i="2"/>
  <c r="H24" i="2" s="1"/>
  <c r="G25" i="2"/>
  <c r="H25" i="2" s="1"/>
  <c r="G26" i="2"/>
  <c r="H26" i="2" s="1"/>
  <c r="G27" i="2"/>
  <c r="H27" i="2" s="1"/>
  <c r="G28" i="2"/>
  <c r="H28" i="2" s="1"/>
  <c r="G29" i="2"/>
  <c r="H29" i="2" s="1"/>
  <c r="G30" i="2"/>
  <c r="H30" i="2" s="1"/>
  <c r="G31" i="2"/>
  <c r="H31" i="2" s="1"/>
  <c r="G32" i="2"/>
  <c r="H32" i="2" s="1"/>
  <c r="G33" i="2"/>
  <c r="H33" i="2" s="1"/>
  <c r="G34" i="2"/>
  <c r="H34" i="2" s="1"/>
  <c r="G35" i="2"/>
  <c r="H35" i="2" s="1"/>
  <c r="G36" i="2"/>
  <c r="H36" i="2" s="1"/>
  <c r="G37" i="2"/>
  <c r="H37" i="2" s="1"/>
  <c r="G38" i="2"/>
  <c r="H38" i="2" s="1"/>
  <c r="G39" i="2"/>
  <c r="H39" i="2" s="1"/>
  <c r="G40" i="2"/>
  <c r="H40" i="2" s="1"/>
  <c r="G41" i="2"/>
  <c r="H41" i="2" s="1"/>
  <c r="G42" i="2"/>
  <c r="H42" i="2" s="1"/>
  <c r="G43" i="2"/>
  <c r="H43" i="2" s="1"/>
  <c r="G44" i="2"/>
  <c r="H44" i="2" s="1"/>
  <c r="G45" i="2"/>
  <c r="H45" i="2" s="1"/>
  <c r="G46" i="2"/>
  <c r="H46" i="2" s="1"/>
  <c r="G47" i="2"/>
  <c r="H47" i="2" s="1"/>
  <c r="G48" i="2"/>
  <c r="H48" i="2" s="1"/>
  <c r="G49" i="2"/>
  <c r="H49" i="2" s="1"/>
  <c r="G50" i="2"/>
  <c r="H50" i="2" s="1"/>
  <c r="G51" i="2"/>
  <c r="H51" i="2" s="1"/>
  <c r="G52" i="2"/>
  <c r="H52" i="2" s="1"/>
  <c r="G53" i="2"/>
  <c r="H53" i="2" s="1"/>
  <c r="G54" i="2"/>
  <c r="H54" i="2" s="1"/>
  <c r="G55" i="2"/>
  <c r="H55" i="2" s="1"/>
  <c r="G56" i="2"/>
  <c r="H56" i="2" s="1"/>
  <c r="G57" i="2"/>
  <c r="H57" i="2" s="1"/>
  <c r="G58" i="2"/>
  <c r="H58" i="2" s="1"/>
  <c r="G59" i="2"/>
  <c r="H59" i="2" s="1"/>
  <c r="G60" i="2"/>
  <c r="H60" i="2" s="1"/>
  <c r="G61" i="2"/>
  <c r="H61" i="2" s="1"/>
  <c r="G62" i="2"/>
  <c r="H62" i="2" s="1"/>
  <c r="G63" i="2"/>
  <c r="H63" i="2" s="1"/>
  <c r="G64" i="2"/>
  <c r="H64" i="2" s="1"/>
  <c r="G65" i="2"/>
  <c r="H65" i="2" s="1"/>
  <c r="G66" i="2"/>
  <c r="H66" i="2" s="1"/>
  <c r="G67" i="2"/>
  <c r="H67" i="2" s="1"/>
  <c r="G68" i="2"/>
  <c r="H68" i="2" s="1"/>
  <c r="G69" i="2"/>
  <c r="H69" i="2" s="1"/>
  <c r="G70" i="2"/>
  <c r="H70" i="2" s="1"/>
  <c r="G71" i="2"/>
  <c r="H71" i="2" s="1"/>
  <c r="G72" i="2"/>
  <c r="H72" i="2" s="1"/>
  <c r="G73" i="2"/>
  <c r="H73" i="2" s="1"/>
  <c r="G74" i="2"/>
  <c r="H74" i="2" s="1"/>
  <c r="G75" i="2"/>
  <c r="H75" i="2" s="1"/>
  <c r="G76" i="2"/>
  <c r="H76" i="2" s="1"/>
  <c r="G77" i="2"/>
  <c r="H77" i="2" s="1"/>
  <c r="G78" i="2"/>
  <c r="H78" i="2" s="1"/>
  <c r="G79" i="2"/>
  <c r="H79" i="2" s="1"/>
  <c r="G80" i="2"/>
  <c r="H80" i="2" s="1"/>
  <c r="G81" i="2"/>
  <c r="H81" i="2" s="1"/>
  <c r="G82" i="2"/>
  <c r="H82" i="2" s="1"/>
  <c r="G83" i="2"/>
  <c r="H83" i="2" s="1"/>
  <c r="G84" i="2"/>
  <c r="H84" i="2" s="1"/>
  <c r="G85" i="2"/>
  <c r="H85" i="2" s="1"/>
  <c r="G86" i="2"/>
  <c r="H86" i="2" s="1"/>
  <c r="G87" i="2"/>
  <c r="H87" i="2" s="1"/>
  <c r="G88" i="2"/>
  <c r="H88" i="2" s="1"/>
  <c r="G89" i="2"/>
  <c r="H89" i="2" s="1"/>
  <c r="G90" i="2"/>
  <c r="H90" i="2" s="1"/>
  <c r="G91" i="2"/>
  <c r="H91" i="2" s="1"/>
  <c r="G92" i="2"/>
  <c r="H92" i="2" s="1"/>
  <c r="G93" i="2"/>
  <c r="H93" i="2" s="1"/>
  <c r="G94" i="2"/>
  <c r="H94" i="2" s="1"/>
  <c r="G95" i="2"/>
  <c r="H95" i="2" s="1"/>
  <c r="G96" i="2"/>
  <c r="H96" i="2" s="1"/>
  <c r="G97" i="2"/>
  <c r="H97" i="2" s="1"/>
  <c r="G98" i="2"/>
  <c r="H98" i="2" s="1"/>
  <c r="G99" i="2"/>
  <c r="H99" i="2" s="1"/>
  <c r="G100" i="2"/>
  <c r="H100" i="2" s="1"/>
  <c r="G101" i="2"/>
  <c r="H101" i="2" s="1"/>
  <c r="G102" i="2"/>
  <c r="H102" i="2" s="1"/>
  <c r="G103" i="2"/>
  <c r="H103" i="2" s="1"/>
  <c r="G104" i="2"/>
  <c r="H104" i="2" s="1"/>
  <c r="G105" i="2"/>
  <c r="H105" i="2" s="1"/>
  <c r="G106" i="2"/>
  <c r="H106" i="2" s="1"/>
  <c r="G107" i="2"/>
  <c r="H107" i="2" s="1"/>
  <c r="G108" i="2"/>
  <c r="H108" i="2" s="1"/>
  <c r="G109" i="2"/>
  <c r="H109" i="2" s="1"/>
  <c r="G110" i="2"/>
  <c r="H110" i="2" s="1"/>
  <c r="G111" i="2"/>
  <c r="H111" i="2" s="1"/>
  <c r="G112" i="2"/>
  <c r="H112" i="2" s="1"/>
  <c r="G113" i="2"/>
  <c r="H113" i="2" s="1"/>
  <c r="G114" i="2"/>
  <c r="H114" i="2" s="1"/>
  <c r="G115" i="2"/>
  <c r="H115" i="2" s="1"/>
  <c r="G116" i="2"/>
  <c r="H116" i="2" s="1"/>
  <c r="G117" i="2"/>
  <c r="H117" i="2" s="1"/>
  <c r="G118" i="2"/>
  <c r="H118" i="2" s="1"/>
  <c r="G119" i="2"/>
  <c r="H119" i="2" s="1"/>
  <c r="G120" i="2"/>
  <c r="H120" i="2" s="1"/>
  <c r="G121" i="2"/>
  <c r="H121" i="2" s="1"/>
  <c r="G122" i="2"/>
  <c r="H122" i="2" s="1"/>
  <c r="G123" i="2"/>
  <c r="H123" i="2" s="1"/>
  <c r="G124" i="2"/>
  <c r="H124" i="2" s="1"/>
  <c r="G125" i="2"/>
  <c r="H125" i="2" s="1"/>
  <c r="G126" i="2"/>
  <c r="H126" i="2" s="1"/>
  <c r="G127" i="2"/>
  <c r="H127" i="2" s="1"/>
  <c r="G128" i="2"/>
  <c r="H128" i="2" s="1"/>
  <c r="G129" i="2"/>
  <c r="H129" i="2" s="1"/>
  <c r="G130" i="2"/>
  <c r="H130" i="2" s="1"/>
  <c r="G131" i="2"/>
  <c r="H131" i="2" s="1"/>
  <c r="G132" i="2"/>
  <c r="H132" i="2" s="1"/>
  <c r="G133" i="2"/>
  <c r="H133" i="2" s="1"/>
  <c r="G134" i="2"/>
  <c r="H134" i="2" s="1"/>
  <c r="G135" i="2"/>
  <c r="H135" i="2" s="1"/>
  <c r="G137" i="2"/>
  <c r="H137" i="2" s="1"/>
  <c r="G138" i="2"/>
  <c r="H138" i="2" s="1"/>
  <c r="G139" i="2"/>
  <c r="H139" i="2" s="1"/>
  <c r="G140" i="2"/>
  <c r="H140" i="2" s="1"/>
  <c r="G141" i="2"/>
  <c r="H141" i="2" s="1"/>
  <c r="G142" i="2"/>
  <c r="H142" i="2" s="1"/>
  <c r="G143" i="2"/>
  <c r="H143" i="2" s="1"/>
  <c r="G144" i="2"/>
  <c r="H144" i="2" s="1"/>
  <c r="G145" i="2"/>
  <c r="H145" i="2" s="1"/>
  <c r="G146" i="2"/>
  <c r="H146" i="2" s="1"/>
  <c r="G147" i="2"/>
  <c r="H147" i="2" s="1"/>
  <c r="G148" i="2"/>
  <c r="H148" i="2" s="1"/>
  <c r="G149" i="2"/>
  <c r="H149" i="2" s="1"/>
  <c r="G150" i="2"/>
  <c r="H150" i="2" s="1"/>
  <c r="G151" i="2"/>
  <c r="H151" i="2" s="1"/>
  <c r="G153" i="2"/>
  <c r="H153" i="2" s="1"/>
  <c r="G154" i="2"/>
  <c r="H154" i="2" s="1"/>
  <c r="G155" i="2"/>
  <c r="H155" i="2" s="1"/>
  <c r="G157" i="2"/>
  <c r="H157" i="2" s="1"/>
  <c r="G158" i="2"/>
  <c r="H158" i="2" s="1"/>
  <c r="G159" i="2"/>
  <c r="H159" i="2" s="1"/>
  <c r="G160" i="2"/>
  <c r="H160" i="2" s="1"/>
  <c r="G161" i="2"/>
  <c r="H161" i="2" s="1"/>
  <c r="G162" i="2"/>
  <c r="H162" i="2" s="1"/>
  <c r="G163" i="2"/>
  <c r="H163" i="2" s="1"/>
  <c r="G164" i="2"/>
  <c r="H164" i="2" s="1"/>
  <c r="G165" i="2"/>
  <c r="H165" i="2" s="1"/>
  <c r="G166" i="2"/>
  <c r="H166" i="2" s="1"/>
  <c r="G167" i="2"/>
  <c r="H167" i="2" s="1"/>
  <c r="G168" i="2"/>
  <c r="H168" i="2" s="1"/>
  <c r="G169" i="2"/>
  <c r="H169" i="2" s="1"/>
  <c r="G170" i="2"/>
  <c r="H170" i="2" s="1"/>
  <c r="G171" i="2"/>
  <c r="H171" i="2" s="1"/>
  <c r="G172" i="2"/>
  <c r="H172" i="2" s="1"/>
  <c r="G173" i="2"/>
  <c r="H173" i="2" s="1"/>
  <c r="G174" i="2"/>
  <c r="H174" i="2" s="1"/>
  <c r="G175" i="2"/>
  <c r="H175" i="2" s="1"/>
  <c r="G176" i="2"/>
  <c r="H176" i="2" s="1"/>
  <c r="G177" i="2"/>
  <c r="H177" i="2" s="1"/>
  <c r="G178" i="2"/>
  <c r="H178" i="2" s="1"/>
  <c r="G179" i="2"/>
  <c r="H179" i="2" s="1"/>
  <c r="G180" i="2"/>
  <c r="H180" i="2" s="1"/>
  <c r="G181" i="2"/>
  <c r="H181" i="2" s="1"/>
  <c r="G182" i="2"/>
  <c r="H182" i="2" s="1"/>
  <c r="G183" i="2"/>
  <c r="H183" i="2" s="1"/>
  <c r="G184" i="2"/>
  <c r="H184" i="2" s="1"/>
  <c r="G185" i="2"/>
  <c r="H185" i="2" s="1"/>
  <c r="G186" i="2"/>
  <c r="H186" i="2" s="1"/>
  <c r="G187" i="2"/>
  <c r="H187" i="2" s="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7" i="2"/>
  <c r="F138" i="2"/>
  <c r="F139" i="2"/>
  <c r="F140" i="2"/>
  <c r="F141" i="2"/>
  <c r="F142" i="2"/>
  <c r="F143" i="2"/>
  <c r="F144" i="2"/>
  <c r="F145" i="2"/>
  <c r="F146" i="2"/>
  <c r="F147" i="2"/>
  <c r="F148" i="2"/>
  <c r="F149" i="2"/>
  <c r="F150" i="2"/>
  <c r="F151" i="2"/>
  <c r="F153" i="2"/>
  <c r="F154" i="2"/>
  <c r="F155"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I179" i="2"/>
  <c r="J179" i="2" s="1"/>
  <c r="I187" i="2" l="1"/>
  <c r="J187" i="2" s="1"/>
  <c r="I185" i="2"/>
  <c r="J185" i="2" s="1"/>
  <c r="I184" i="2"/>
  <c r="J184" i="2" s="1"/>
  <c r="I183" i="2"/>
  <c r="J183" i="2" s="1"/>
  <c r="I182" i="2"/>
  <c r="J182" i="2" s="1"/>
  <c r="I181" i="2"/>
  <c r="J181" i="2" s="1"/>
  <c r="I180" i="2"/>
  <c r="J180" i="2" s="1"/>
  <c r="I178" i="2"/>
  <c r="J178" i="2" s="1"/>
  <c r="I177" i="2"/>
  <c r="J177" i="2" s="1"/>
  <c r="I176" i="2"/>
  <c r="J176" i="2" s="1"/>
  <c r="I175" i="2"/>
  <c r="J175" i="2" s="1"/>
  <c r="I174" i="2"/>
  <c r="J174" i="2" s="1"/>
  <c r="I173" i="2"/>
  <c r="J173" i="2" s="1"/>
  <c r="I172" i="2"/>
  <c r="J172" i="2" s="1"/>
  <c r="I171" i="2"/>
  <c r="J171" i="2" s="1"/>
  <c r="I170" i="2"/>
  <c r="J170" i="2" s="1"/>
  <c r="I169" i="2"/>
  <c r="J169" i="2" s="1"/>
  <c r="I168" i="2"/>
  <c r="J168" i="2" s="1"/>
  <c r="I167" i="2"/>
  <c r="J167" i="2" s="1"/>
  <c r="J166" i="2"/>
  <c r="I165" i="2"/>
  <c r="J165" i="2" s="1"/>
  <c r="I164" i="2"/>
  <c r="J164" i="2" s="1"/>
  <c r="I163" i="2"/>
  <c r="J163" i="2" s="1"/>
  <c r="I162" i="2"/>
  <c r="J162" i="2" s="1"/>
  <c r="I161" i="2"/>
  <c r="J161" i="2" s="1"/>
  <c r="I160" i="2"/>
  <c r="J160" i="2" s="1"/>
  <c r="I159" i="2"/>
  <c r="J159" i="2" s="1"/>
  <c r="I158" i="2"/>
  <c r="J158" i="2" s="1"/>
  <c r="I157" i="2"/>
  <c r="J157" i="2" s="1"/>
  <c r="I155" i="2"/>
  <c r="J155" i="2" s="1"/>
  <c r="I154" i="2"/>
  <c r="J154" i="2" s="1"/>
  <c r="I153" i="2"/>
  <c r="J153" i="2" s="1"/>
  <c r="I151" i="2"/>
  <c r="J151" i="2" s="1"/>
  <c r="I150" i="2"/>
  <c r="J150" i="2" s="1"/>
  <c r="I149" i="2"/>
  <c r="J149" i="2" s="1"/>
  <c r="I148" i="2"/>
  <c r="J148" i="2" s="1"/>
  <c r="I147" i="2"/>
  <c r="J147" i="2" s="1"/>
  <c r="I146" i="2"/>
  <c r="J146" i="2" s="1"/>
  <c r="I145" i="2"/>
  <c r="J145" i="2" s="1"/>
  <c r="I144" i="2"/>
  <c r="J144" i="2" s="1"/>
  <c r="I143" i="2"/>
  <c r="J143" i="2" s="1"/>
  <c r="I142" i="2"/>
  <c r="J142" i="2" s="1"/>
  <c r="I141" i="2"/>
  <c r="J141" i="2" s="1"/>
  <c r="I140" i="2"/>
  <c r="J140" i="2" s="1"/>
  <c r="I139" i="2"/>
  <c r="J139" i="2" s="1"/>
  <c r="I138" i="2"/>
  <c r="J138" i="2" s="1"/>
  <c r="I137" i="2"/>
  <c r="J137" i="2" s="1"/>
  <c r="I135" i="2"/>
  <c r="J135" i="2" s="1"/>
  <c r="I134" i="2"/>
  <c r="J134" i="2" s="1"/>
  <c r="I133" i="2"/>
  <c r="J133" i="2" s="1"/>
  <c r="I132" i="2"/>
  <c r="J132" i="2" s="1"/>
  <c r="I131" i="2"/>
  <c r="J131" i="2" s="1"/>
  <c r="I130" i="2"/>
  <c r="J130" i="2" s="1"/>
  <c r="I129" i="2"/>
  <c r="J129" i="2" s="1"/>
  <c r="I128" i="2"/>
  <c r="J128" i="2" s="1"/>
  <c r="I127" i="2"/>
  <c r="J127" i="2" s="1"/>
  <c r="I126" i="2"/>
  <c r="J126" i="2" s="1"/>
  <c r="I125" i="2"/>
  <c r="J125" i="2" s="1"/>
  <c r="I124" i="2"/>
  <c r="J124" i="2" s="1"/>
  <c r="I123" i="2"/>
  <c r="J123" i="2" s="1"/>
  <c r="I122" i="2"/>
  <c r="J122" i="2" s="1"/>
  <c r="I121" i="2"/>
  <c r="J121" i="2" s="1"/>
  <c r="I120" i="2"/>
  <c r="J120" i="2" s="1"/>
  <c r="I118" i="2"/>
  <c r="J118" i="2" s="1"/>
  <c r="I117" i="2"/>
  <c r="J117" i="2" s="1"/>
  <c r="I116" i="2"/>
  <c r="J116" i="2" s="1"/>
  <c r="I115" i="2"/>
  <c r="J115" i="2" s="1"/>
  <c r="I114" i="2"/>
  <c r="J114" i="2" s="1"/>
  <c r="I113" i="2"/>
  <c r="J113"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J75" i="2"/>
  <c r="I74" i="2"/>
  <c r="J74" i="2" s="1"/>
  <c r="I73" i="2"/>
  <c r="J73" i="2" s="1"/>
  <c r="I72" i="2"/>
  <c r="J72" i="2" s="1"/>
  <c r="I71" i="2"/>
  <c r="J71" i="2" s="1"/>
  <c r="I70" i="2"/>
  <c r="J70" i="2" s="1"/>
  <c r="I69" i="2"/>
  <c r="J69" i="2" s="1"/>
  <c r="I68" i="2"/>
  <c r="J68" i="2" s="1"/>
  <c r="I67" i="2"/>
  <c r="J67" i="2" s="1"/>
  <c r="I66" i="2"/>
  <c r="J66" i="2" s="1"/>
  <c r="I65" i="2"/>
  <c r="J65" i="2" s="1"/>
  <c r="I64" i="2"/>
  <c r="J64" i="2" s="1"/>
  <c r="I63" i="2"/>
  <c r="J63" i="2" s="1"/>
  <c r="I62" i="2"/>
  <c r="J62" i="2" s="1"/>
  <c r="I61" i="2"/>
  <c r="J61" i="2" s="1"/>
  <c r="I60" i="2"/>
  <c r="J60" i="2" s="1"/>
  <c r="I59" i="2"/>
  <c r="J59" i="2" s="1"/>
  <c r="I58" i="2"/>
  <c r="J58" i="2" s="1"/>
  <c r="I57" i="2"/>
  <c r="J57" i="2" s="1"/>
  <c r="I56" i="2"/>
  <c r="J56" i="2" s="1"/>
  <c r="I55" i="2"/>
  <c r="J55" i="2" s="1"/>
  <c r="J54" i="2"/>
  <c r="I53" i="2"/>
  <c r="J53" i="2" s="1"/>
  <c r="I52" i="2"/>
  <c r="J52" i="2" s="1"/>
  <c r="I51" i="2"/>
  <c r="J51" i="2" s="1"/>
  <c r="I50" i="2"/>
  <c r="J50" i="2" s="1"/>
  <c r="I49" i="2"/>
  <c r="J49" i="2" s="1"/>
  <c r="I48" i="2"/>
  <c r="J48" i="2" s="1"/>
  <c r="I47" i="2"/>
  <c r="J47" i="2" s="1"/>
  <c r="I46" i="2"/>
  <c r="J46" i="2" s="1"/>
  <c r="J45" i="2"/>
  <c r="J44" i="2"/>
  <c r="J42" i="2"/>
  <c r="I41" i="2"/>
  <c r="J41" i="2" s="1"/>
  <c r="J40" i="2"/>
  <c r="I39" i="2"/>
  <c r="J39" i="2" s="1"/>
  <c r="J38" i="2"/>
  <c r="I37" i="2"/>
  <c r="J37" i="2" s="1"/>
  <c r="I36" i="2"/>
  <c r="J36" i="2" s="1"/>
  <c r="J35" i="2"/>
  <c r="I34" i="2"/>
  <c r="J34" i="2" s="1"/>
  <c r="I33" i="2"/>
  <c r="J33" i="2" s="1"/>
  <c r="J32" i="2"/>
  <c r="J31" i="2"/>
  <c r="I30" i="2"/>
  <c r="J30" i="2" s="1"/>
  <c r="I29" i="2"/>
  <c r="J29" i="2" s="1"/>
  <c r="I28" i="2"/>
  <c r="J28" i="2" s="1"/>
  <c r="J27" i="2"/>
  <c r="I26" i="2"/>
  <c r="J26" i="2" s="1"/>
  <c r="J25" i="2"/>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alcChain>
</file>

<file path=xl/sharedStrings.xml><?xml version="1.0" encoding="utf-8"?>
<sst xmlns="http://schemas.openxmlformats.org/spreadsheetml/2006/main" count="900" uniqueCount="330">
  <si>
    <t>Intervenants à l’image et artistes de complément</t>
  </si>
  <si>
    <t>Emplois</t>
  </si>
  <si>
    <t>Filière</t>
  </si>
  <si>
    <t>Niveau</t>
  </si>
  <si>
    <t>Emploi</t>
  </si>
  <si>
    <t>Animateur d’émission </t>
  </si>
  <si>
    <t>HN</t>
  </si>
  <si>
    <t>Artiste invité</t>
  </si>
  <si>
    <t>Intervenant spécialisé (-suivi du nom de la spécialité)</t>
  </si>
  <si>
    <t>Invité / Intervenant</t>
  </si>
  <si>
    <t>Doublure lumière</t>
  </si>
  <si>
    <t>V</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</si>
  <si>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</si>
  <si>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</si>
  <si>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</si>
  <si>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</si>
  <si>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</si>
  <si>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</si>
  <si>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Producteur</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</si>
  <si>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</si>
  <si>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</si>
  <si>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</si>
  <si>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</si>
  <si>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O</t>
  </si>
  <si>
    <t>Directeur général (non mandataire social)</t>
  </si>
  <si>
    <t>Directeur général délégué (non mandataire social)</t>
  </si>
  <si>
    <t>Délégué Général</t>
  </si>
  <si>
    <t>I</t>
  </si>
  <si>
    <t>1er assistant décorateur</t>
  </si>
  <si>
    <t>Directeur général adjoint</t>
  </si>
  <si>
    <t>Directeur des productions</t>
  </si>
  <si>
    <t>Directeur des programmes</t>
  </si>
  <si>
    <t>IIIA</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</si>
  <si>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</si>
  <si>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</si>
  <si>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</si>
  <si>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</si>
  <si>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</si>
  <si>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</si>
  <si>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</si>
  <si>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</si>
  <si>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</si>
  <si>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</si>
  <si>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</si>
  <si>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</si>
  <si>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</si>
  <si>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</si>
  <si>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Chef comptable</t>
  </si>
  <si>
    <t>Responsable des ressources humaines</t>
  </si>
  <si>
    <t>Responsable du développement</t>
  </si>
  <si>
    <t>Responsable informatique</t>
  </si>
  <si>
    <t>Responsable juridique</t>
  </si>
  <si>
    <t>Contrôleur de gestion</t>
  </si>
  <si>
    <t>1er assistant OPV / pointeur</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</si>
  <si>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</si>
  <si>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</si>
  <si>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</si>
  <si>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</si>
  <si>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</si>
  <si>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</si>
  <si>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</si>
  <si>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</si>
  <si>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</si>
  <si>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</si>
  <si>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</si>
  <si>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</si>
  <si>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</si>
  <si>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</si>
  <si>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</si>
  <si>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1er assistant réalisateur</t>
  </si>
  <si>
    <t>Responsable d'exploitation</t>
  </si>
  <si>
    <t>Chargé d'étude</t>
  </si>
  <si>
    <t>Comptable</t>
  </si>
  <si>
    <t>IV</t>
  </si>
  <si>
    <t>Gestionnaire paie</t>
  </si>
  <si>
    <t>Webmestre</t>
  </si>
  <si>
    <t>Chargé des services généraux</t>
  </si>
  <si>
    <t>Assistant de direction</t>
  </si>
  <si>
    <t>Assistant juridique</t>
  </si>
  <si>
    <t>2ème assistant décorateur</t>
  </si>
  <si>
    <t>Secrétaire - assistant</t>
  </si>
  <si>
    <t>Secrétaire - standardiste</t>
  </si>
  <si>
    <t>Responsable d'entretien</t>
  </si>
  <si>
    <t>2ème assistant OPV</t>
  </si>
  <si>
    <t>Assistant paye</t>
  </si>
  <si>
    <t>2ème assistant réalisateur</t>
  </si>
  <si>
    <t>Assistant comptable</t>
  </si>
  <si>
    <t>Assistant de la communication</t>
  </si>
  <si>
    <t>Agent des services généraux</t>
  </si>
  <si>
    <t>Hôtesse - standardiste</t>
  </si>
  <si>
    <t>VI</t>
  </si>
  <si>
    <t>Accessoiriste</t>
  </si>
  <si>
    <t>Chauffeur d'entreprise</t>
  </si>
  <si>
    <t>Agent d'exploitation</t>
  </si>
  <si>
    <t>Coursier</t>
  </si>
  <si>
    <t>Administrateur de production</t>
  </si>
  <si>
    <t>Gardien</t>
  </si>
  <si>
    <t>Agent d'entretien</t>
  </si>
  <si>
    <t xml:space="preserve">Directeur du Pôle Edition - Distribution </t>
  </si>
  <si>
    <t>P</t>
  </si>
  <si>
    <t>Directeur multimedia</t>
  </si>
  <si>
    <t>Directeur produits dérivés</t>
  </si>
  <si>
    <t>Aide de plateau</t>
  </si>
  <si>
    <t>Directeur commercial</t>
  </si>
  <si>
    <t>Responsable des ventes</t>
  </si>
  <si>
    <t>Responsable des produits dérivés</t>
  </si>
  <si>
    <t>Responsable acquisitions</t>
  </si>
  <si>
    <t>Responsable des supports</t>
  </si>
  <si>
    <t>Gestionnaire des supports</t>
  </si>
  <si>
    <t>Animatronicien</t>
  </si>
  <si>
    <t>Vendeur</t>
  </si>
  <si>
    <t>Assistant web / téléphonie / multimedia</t>
  </si>
  <si>
    <t>Assistant commercial</t>
  </si>
  <si>
    <t>Assistant de post-production</t>
  </si>
  <si>
    <t>Assistant de production</t>
  </si>
  <si>
    <t>Assistant lumière</t>
  </si>
  <si>
    <t xml:space="preserve">Assistant monteur </t>
  </si>
  <si>
    <t>Assistant son</t>
  </si>
  <si>
    <t>Bruiteur</t>
  </si>
  <si>
    <t>Chargé d'enquête / de recherche</t>
  </si>
  <si>
    <t>Chargé de post-production</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</si>
  <si>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</si>
  <si>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</si>
  <si>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</si>
  <si>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</si>
  <si>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</si>
  <si>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</si>
  <si>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</si>
  <si>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</si>
  <si>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</si>
  <si>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</si>
  <si>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</si>
  <si>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OPS/Ingénieur du son</t>
  </si>
  <si>
    <t>Coiffeur</t>
  </si>
  <si>
    <t>Coiffeur perruquier</t>
  </si>
  <si>
    <t>Collaborateur de sélection</t>
  </si>
  <si>
    <t>Comptable de production</t>
  </si>
  <si>
    <t>Conducteur de groupe</t>
  </si>
  <si>
    <t>Conformateur</t>
  </si>
  <si>
    <t>Conseiller technique à la réalisation</t>
  </si>
  <si>
    <t>Constructeur de décor</t>
  </si>
  <si>
    <t>Costumier</t>
  </si>
  <si>
    <t>Créateur de costume</t>
  </si>
  <si>
    <t>Dessinateur en décor</t>
  </si>
  <si>
    <t>Directeur artistique</t>
  </si>
  <si>
    <t>Directeur de jeux</t>
  </si>
  <si>
    <t>Directeur de la distribution</t>
  </si>
  <si>
    <t xml:space="preserve">Directeur de post-production </t>
  </si>
  <si>
    <t>Directeur de production</t>
  </si>
  <si>
    <t>Directeur de sélection</t>
  </si>
  <si>
    <t>Directeur photo</t>
  </si>
  <si>
    <t>Documentaliste</t>
  </si>
  <si>
    <t xml:space="preserve">Dresseur </t>
  </si>
  <si>
    <t>Électricien / Éclairagiste</t>
  </si>
  <si>
    <t>Ensemblier - décorateur</t>
  </si>
  <si>
    <t>Étalonneur</t>
  </si>
  <si>
    <t>Habilleur</t>
  </si>
  <si>
    <t>Illustrateur sonore</t>
  </si>
  <si>
    <t>Infographiste</t>
  </si>
  <si>
    <t>Ingénieur de la vision</t>
  </si>
  <si>
    <t>Ingénieur de la vision adjoint</t>
  </si>
  <si>
    <t>Machiniste</t>
  </si>
  <si>
    <t>Maçon de décor</t>
  </si>
  <si>
    <t>Menuisier-traceur-toupilleur de décor</t>
  </si>
  <si>
    <t>Mixeur</t>
  </si>
  <si>
    <t>Opérateur de transfert et de traitement numérique</t>
  </si>
  <si>
    <t>Peintre de décor</t>
  </si>
  <si>
    <t>Perchiste / 1er assistant son</t>
  </si>
  <si>
    <t>Préparateur de questions</t>
  </si>
  <si>
    <t>Producteur exécutif</t>
  </si>
  <si>
    <t>Programmateur artistique d'émission</t>
  </si>
  <si>
    <t>Prothésiste</t>
  </si>
  <si>
    <t>Pupitreur lumière</t>
  </si>
  <si>
    <t>Réalisateur</t>
  </si>
  <si>
    <t>Régisseur adjoint</t>
  </si>
  <si>
    <t>Régisseur général</t>
  </si>
  <si>
    <t>Régulateur de stationnement</t>
  </si>
  <si>
    <t>Répétiteur</t>
  </si>
  <si>
    <t>Responsable d’enquête / de recherche</t>
  </si>
  <si>
    <t>Responsable de questions</t>
  </si>
  <si>
    <t>Responsable des enfants</t>
  </si>
  <si>
    <t>Rippeur</t>
  </si>
  <si>
    <t>Secrétaire de production</t>
  </si>
  <si>
    <t>Staffeur de décor</t>
  </si>
  <si>
    <t>Storyboarder</t>
  </si>
  <si>
    <t>Styliste</t>
  </si>
  <si>
    <t>Superviseur d'effets spéciaux</t>
  </si>
  <si>
    <t>Tapissier de décor</t>
  </si>
  <si>
    <t>Technicien instruments (backliner)</t>
  </si>
  <si>
    <t>Technicien truquiste</t>
  </si>
  <si>
    <t xml:space="preserve">Technicien vidéo </t>
  </si>
  <si>
    <t>Truquiste</t>
  </si>
  <si>
    <t>Définition du cachet</t>
  </si>
  <si>
    <t>Cachet initial (avec un mode) pour un service de 3 heures</t>
  </si>
  <si>
    <t>Cachet initial (avec un mode) pour un service de 4 heures</t>
  </si>
  <si>
    <t>Cachet initial (avec un mode) pour un engagement à la journée (isolée, enregistrement)</t>
  </si>
  <si>
    <t>+ 10 musiciens = -10%</t>
  </si>
  <si>
    <t>+ 20 musiciens = -15%</t>
  </si>
  <si>
    <t>+ 30 musiciens = -20%</t>
  </si>
  <si>
    <t>+ 40 musiciens = -25%</t>
  </si>
  <si>
    <t>Convention collective nationale de la Production audiovisuelle (IDCC 2642)</t>
  </si>
  <si>
    <t>EMPLOIS DE CATEGORIE A</t>
  </si>
  <si>
    <t>EMPLOIS DE CATEGORIE B</t>
  </si>
  <si>
    <t>Base 35h</t>
  </si>
  <si>
    <t>Base 39h</t>
  </si>
  <si>
    <t>Base 7h</t>
  </si>
  <si>
    <t>Base 8h</t>
  </si>
  <si>
    <t>Salaires minima des contrats à durée déterminée d’usage (CDDU)</t>
  </si>
  <si>
    <t>B</t>
  </si>
  <si>
    <t>C</t>
  </si>
  <si>
    <t>G</t>
  </si>
  <si>
    <t>F</t>
  </si>
  <si>
    <t>A</t>
  </si>
  <si>
    <t>E</t>
  </si>
  <si>
    <t>H</t>
  </si>
  <si>
    <t>D</t>
  </si>
  <si>
    <t>image</t>
  </si>
  <si>
    <t>post-prod</t>
  </si>
  <si>
    <t>EMPLOIS DE CATEGORIE C</t>
  </si>
  <si>
    <t>-</t>
  </si>
  <si>
    <t>ARTISTES MUSICIENS</t>
  </si>
  <si>
    <t>SALAIRES AU CACHET</t>
  </si>
  <si>
    <t>Suppléments</t>
  </si>
  <si>
    <t xml:space="preserve">
60,60 €
101,00 €</t>
  </si>
  <si>
    <t>Cachets minima journaliers</t>
  </si>
  <si>
    <t>Cachets minima</t>
  </si>
  <si>
    <t>Cachet initial (avec un mode) pour un engagement à la journée (5 journées isolées ou 3 journées consécutives sur 7 jours)</t>
  </si>
  <si>
    <t>Cachet initial (avec un mode) pour un engagement à la journée (3 journées isolées ou 2 journées consécutives sur 7 jours)</t>
  </si>
  <si>
    <t>Salaires minima des permanents</t>
  </si>
  <si>
    <t>PAR SEMAINE</t>
  </si>
  <si>
    <t>PAR JOUR</t>
  </si>
  <si>
    <t>PAR MOIS</t>
  </si>
  <si>
    <t>Accord du 16 septembre 2015</t>
  </si>
  <si>
    <t>Base 35h / semaine</t>
  </si>
  <si>
    <t>Abattement pour ensemble : en cas d'interprétation d'ensemble, abattement appliqué sur les cachets définis ci-avant en fonction du nombre de musiciens participant à l'ensemble</t>
  </si>
  <si>
    <t>Collaborateur artistique</t>
  </si>
  <si>
    <t>Coordinateur d'écriture (ex script éditeur)</t>
  </si>
  <si>
    <t>Coordinateur d'émission</t>
  </si>
  <si>
    <t>Directeur des dialogues</t>
  </si>
  <si>
    <t>Maquilleur</t>
  </si>
  <si>
    <t>Régisseur d’extérieurs</t>
  </si>
  <si>
    <t>Scripte</t>
  </si>
  <si>
    <t>Conseiller artistique d'émission (2)</t>
  </si>
  <si>
    <t>(1) Emissions musicales.</t>
  </si>
  <si>
    <t>Producteur artistique (1)</t>
  </si>
  <si>
    <t>Décorateur (3)</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</si>
  <si>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</si>
  <si>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</si>
  <si>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</si>
  <si>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Assistant décorateur adjoint (4)</t>
  </si>
  <si>
    <t>Monteur (5)</t>
  </si>
  <si>
    <t>(5) Hors œuvres audiovisuelles.</t>
  </si>
  <si>
    <t>(6) Le producteur ne peut recourir au CDDU pour cet emploi que s'il n'est pas propriétaire du matériel.</t>
  </si>
  <si>
    <t>Opérateur régie-vidéo (6)</t>
  </si>
  <si>
    <t>spécialisé*</t>
  </si>
  <si>
    <t>Administration</t>
  </si>
  <si>
    <t>Commercial et édition</t>
  </si>
  <si>
    <t>Gestionnaire de diffusion internet 
(Traffic manager)</t>
  </si>
  <si>
    <t>Régisseur de plateau / Chef de plateau</t>
  </si>
  <si>
    <t>(7) Le producteur ne peut recourir au CDDU pour cet emploi que s'il n'est pas propriétaire du matériel.</t>
  </si>
  <si>
    <t>(8) Le producteur ne peut recourir au CDDU pour cet emploi que s'il n'est pas propriétaire du matériel.</t>
  </si>
  <si>
    <t>Opérateur synthétiseur (8)</t>
  </si>
  <si>
    <t>Chef OPV (9)</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</si>
  <si>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</si>
  <si>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</si>
  <si>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</si>
  <si>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</si>
  <si>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</si>
  <si>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</si>
  <si>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</si>
  <si>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</si>
  <si>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</si>
  <si>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</si>
  <si>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</si>
  <si>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</si>
  <si>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(22) Equipe restreinte seulement, hors fiction.</t>
  </si>
  <si>
    <t>(23) Suppose que l'emploi de titulaire soit occupé.</t>
  </si>
  <si>
    <t>Cadreur / OPV (10)</t>
  </si>
  <si>
    <t>Assistant OPV adjoint (11)</t>
  </si>
  <si>
    <t>Blocker / Rigger (12)</t>
  </si>
  <si>
    <t>Assistant monteur adjoint (13)</t>
  </si>
  <si>
    <t>Chargé de production (14)</t>
  </si>
  <si>
    <t>Assistant de production adjoint (15)</t>
  </si>
  <si>
    <t>Assistant régisseur adjoint (16)</t>
  </si>
  <si>
    <t>Assistant d’émission (17)</t>
  </si>
  <si>
    <t>Assistant réalisateur (18)</t>
  </si>
  <si>
    <t>Assistant(e) réalisateur adjoint (19)</t>
  </si>
  <si>
    <t>Assistant(e) scripte adjoint (20)</t>
  </si>
  <si>
    <t>OPS (22)</t>
  </si>
  <si>
    <t>Assistant son adjoint (23)</t>
  </si>
  <si>
    <t>(24) Le salaire couvre les exploitations de base pour la TV, c’est-à-dire celles qui ne génèrent pas de recettes : dossier de presse diffuseur, presse, photos fournies au coproducteur.</t>
  </si>
  <si>
    <t>Photographe de plateau (24)</t>
  </si>
  <si>
    <t>Salaires minima des CDI / CDD</t>
  </si>
  <si>
    <t>Dir. de collection / Dir. de programmation</t>
  </si>
  <si>
    <t>Électricien déco / Machiniste déco</t>
  </si>
  <si>
    <t>Enquêteur / Recherchiste</t>
  </si>
  <si>
    <t>Maquilleur et coiffeur effets spéciaux</t>
  </si>
  <si>
    <t>Métallier / Serrurier / Mécanicien de décor</t>
  </si>
  <si>
    <t>Mixeur (direct ou conditions du direct)</t>
  </si>
  <si>
    <t>(21) Exclut la responsabilité globale du son.</t>
  </si>
  <si>
    <t>Opérateur magnéto / Opérateur magnéto ralenti (7)</t>
  </si>
  <si>
    <t>Opérateur spécial (steadicamer)</t>
  </si>
  <si>
    <t>Peintre en lettres / en faux bois de décor</t>
  </si>
  <si>
    <t>Régisseur / Responsable des repérages</t>
  </si>
  <si>
    <r>
      <rPr>
        <i/>
        <sz val="11"/>
        <color rgb="FF000000"/>
        <rFont val="Calibri"/>
        <family val="2"/>
        <scheme val="minor"/>
      </rPr>
      <t>Cachet pour répétitions</t>
    </r>
    <r>
      <rPr>
        <sz val="11"/>
        <color rgb="FF000000"/>
        <rFont val="Calibri"/>
        <family val="2"/>
        <scheme val="minor"/>
      </rPr>
      <t xml:space="preserve">
Cachet pour un service de trois heures
Cachet pour un double service de trois heures</t>
    </r>
  </si>
  <si>
    <t>Contenu du programme et collaboration artistique</t>
  </si>
  <si>
    <t>Costumes, décor</t>
  </si>
  <si>
    <t>Image</t>
  </si>
  <si>
    <t>Plateaux et tournage</t>
  </si>
  <si>
    <t>Postproduction</t>
  </si>
  <si>
    <t>Production</t>
  </si>
  <si>
    <t>Réalisation</t>
  </si>
  <si>
    <t>Son</t>
  </si>
  <si>
    <t>Web</t>
  </si>
  <si>
    <t>Q</t>
  </si>
  <si>
    <t>Intervenants à l'antenne</t>
  </si>
  <si>
    <t>FILIERES</t>
  </si>
  <si>
    <t>Technicien vidéo web</t>
  </si>
  <si>
    <t>Assistant technique web</t>
  </si>
  <si>
    <t>Concepteur de programme web</t>
  </si>
  <si>
    <t>Coordinateur de diffusion web</t>
  </si>
  <si>
    <t>Coordinateur de production web</t>
  </si>
  <si>
    <t>Designer web</t>
  </si>
  <si>
    <t>Editeur artistique web</t>
  </si>
  <si>
    <t>Opérateur web / Opérateur multicam web</t>
  </si>
  <si>
    <t>Technicien de développement web</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</si>
  <si>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</si>
  <si>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SALAIRES MINIMA BRUTS JOURNALIERS, HEBDOMADAIRES OU MENSUELS DEPUIS LE 7 JUILLET 2017 (Accord du 7 juillet 2017, étendu par arrêté publié le 27 décembre 2017)</t>
  </si>
  <si>
    <t>SALAIRES MINIMA BRUTS MENSUELS AU 1ER JANVIER 2020 (Accord du 4 octobre 2019)</t>
  </si>
  <si>
    <t>Revalorisation du SMIC au 1er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</si>
</sst>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0.00&quot; €&quot;"/>
    <numFmt numFmtId="165" formatCode="#,##0.00&quot; €&quot;;&quot;-&quot;#,##0.00&quot; €&quot;"/>
    <numFmt numFmtId="166" formatCode="_-* #,##0.00\ [$€-40C]_-;\-* #,##0.00\ [$€-40C]_-;_-* &quot;-&quot;??\ [$€-40C]_-;_-@_-"/>
    <numFmt numFmtId="167" formatCode="#,##0.00\ &quot;€&quot;"/>
  </numFmts>
  <fonts count="18" x14ac:knownFonts="1">
    <font>
      <sz val="12"/>
      <color rgb="FF000000"/>
      <name val="Calibri"/>
    </font>
    <font>
      <sz val="11"/>
      <color theme="1"/>
      <name val="Calibri"/>
      <family val="2"/>
      <scheme val="minor"/>
    </font>
    <font>
      <b/>
      <sz val="16"/>
      <color theme="1"/>
      <name val="Calibri"/>
      <family val="2"/>
      <scheme val="minor"/>
    </font>
    <font>
      <i/>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b/>
      <sz val="16"/>
      <color rgb="FF000000"/>
      <name val="Calibri"/>
      <family val="2"/>
      <scheme val="minor"/>
    </font>
    <font>
      <i/>
      <sz val="11"/>
      <color rgb="FF000000"/>
      <name val="Calibri"/>
      <family val="2"/>
      <scheme val="minor"/>
    </font>
    <font>
      <b/>
      <sz val="11"/>
      <color theme="0"/>
      <name val="Calibri"/>
      <family val="2"/>
      <scheme val="minor"/>
    </font>
    <font>
      <sz val="12"/>
      <color rgb="FF000000"/>
      <name val="Calibri"/>
      <family val="2"/>
    </font>
    <font>
      <sz val="11"/>
      <color theme="0"/>
      <name val="Calibri"/>
      <family val="2"/>
      <scheme val="minor"/>
    </font>
    <font>
      <sz val="12"/>
      <color rgb="FF000000"/>
      <name val="Calibri"/>
      <family val="2"/>
      <scheme val="minor"/>
    </font>
    <font>
      <sz val="11"/>
      <color rgb="FFFF0000"/>
      <name val="Calibri"/>
      <family val="2"/>
      <scheme val="minor"/>
    </font>
    <font>
      <b/>
      <sz val="11"/>
      <color rgb="FF000000"/>
      <name val="Calibri"/>
      <family val="2"/>
      <scheme val="minor"/>
    </font>
    <font>
      <b/>
      <sz val="12"/>
      <color rgb="FF000000"/>
      <name val="Calibri"/>
      <family val="2"/>
    </font>
    <font>
      <sz val="9"/>
      <color rgb="FF000000"/>
      <name val="Calibri"/>
      <family val="2"/>
      <scheme val="minor"/>
    </font>
    <font>
      <sz val="9"/>
      <color theme="1"/>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theme="8" tint="0.79998168889431442"/>
        <bgColor rgb="FFCCFFFF"/>
      </patternFill>
    </fill>
    <fill>
      <patternFill patternType="solid">
        <fgColor theme="8" tint="0.79998168889431442"/>
        <bgColor rgb="FFFFFFFF"/>
      </patternFill>
    </fill>
    <fill>
      <patternFill patternType="solid">
        <fgColor theme="8" tint="0.79998168889431442"/>
        <bgColor indexed="64"/>
      </patternFill>
    </fill>
    <fill>
      <patternFill patternType="solid">
        <fgColor rgb="FFDDEBF7"/>
        <bgColor rgb="FFCCFFFF"/>
      </patternFill>
    </fill>
    <fill>
      <patternFill patternType="solid">
        <fgColor theme="8"/>
        <bgColor rgb="FFFFFFFF"/>
      </patternFill>
    </fill>
    <fill>
      <patternFill patternType="solid">
        <fgColor theme="8"/>
        <bgColor indexed="64"/>
      </patternFill>
    </fill>
  </fills>
  <borders count="6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indexed="64"/>
      </left>
      <right style="medium">
        <color rgb="FF000000"/>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style="thin">
        <color rgb="FF000000"/>
      </top>
      <bottom style="thin">
        <color indexed="64"/>
      </bottom>
      <diagonal/>
    </border>
    <border>
      <left style="thin">
        <color rgb="FF000000"/>
      </left>
      <right/>
      <top style="medium">
        <color rgb="FF000000"/>
      </top>
      <bottom/>
      <diagonal/>
    </border>
    <border>
      <left style="thin">
        <color indexed="64"/>
      </left>
      <right style="medium">
        <color rgb="FF000000"/>
      </right>
      <top style="thin">
        <color indexed="64"/>
      </top>
      <bottom style="medium">
        <color rgb="FF000000"/>
      </bottom>
      <diagonal/>
    </border>
    <border>
      <left style="thin">
        <color indexed="64"/>
      </left>
      <right style="medium">
        <color rgb="FF000000"/>
      </right>
      <top style="medium">
        <color rgb="FF000000"/>
      </top>
      <bottom/>
      <diagonal/>
    </border>
    <border>
      <left/>
      <right style="medium">
        <color indexed="64"/>
      </right>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top style="thin">
        <color indexed="64"/>
      </top>
      <bottom style="medium">
        <color auto="1"/>
      </bottom>
      <diagonal/>
    </border>
    <border>
      <left/>
      <right style="thin">
        <color indexed="64"/>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24">
    <xf numFmtId="0" fontId="0" fillId="0" borderId="0" xfId="0" applyFont="1" applyAlignment="1"/>
    <xf numFmtId="0" fontId="0" fillId="0" borderId="0" xfId="0" applyFont="1" applyAlignment="1"/>
    <xf numFmtId="0" fontId="1" fillId="0" borderId="0" xfId="0" applyFont="1" applyBorder="1" applyAlignment="1"/>
    <xf numFmtId="0" fontId="1"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xf numFmtId="0" fontId="1" fillId="0" borderId="0" xfId="0" applyFont="1" applyBorder="1" applyAlignment="1">
      <alignment horizontal="left" vertical="center"/>
    </xf>
    <xf numFmtId="0" fontId="1" fillId="2" borderId="51" xfId="0" applyFont="1" applyFill="1" applyBorder="1" applyAlignment="1">
      <alignment horizontal="center" vertical="center"/>
    </xf>
    <xf numFmtId="0" fontId="1" fillId="0" borderId="0" xfId="0" applyFont="1" applyAlignment="1"/>
    <xf numFmtId="0" fontId="4"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44" xfId="0" applyFont="1" applyFill="1" applyBorder="1" applyAlignment="1">
      <alignment horizontal="center" vertical="center"/>
    </xf>
    <xf numFmtId="49" fontId="1" fillId="3" borderId="5" xfId="0" applyNumberFormat="1" applyFont="1" applyFill="1" applyBorder="1" applyAlignment="1">
      <alignment horizontal="left" vertical="center" wrapText="1"/>
    </xf>
    <xf numFmtId="49" fontId="1" fillId="3" borderId="5"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xf>
    <xf numFmtId="167" fontId="1" fillId="3" borderId="21" xfId="0" applyNumberFormat="1" applyFont="1" applyFill="1" applyBorder="1" applyAlignment="1">
      <alignment horizontal="center" vertical="center"/>
    </xf>
    <xf numFmtId="167" fontId="1" fillId="3" borderId="16" xfId="0" applyNumberFormat="1" applyFont="1" applyFill="1" applyBorder="1" applyAlignment="1">
      <alignment horizontal="center" vertical="center"/>
    </xf>
    <xf numFmtId="167" fontId="1" fillId="3" borderId="13" xfId="0" applyNumberFormat="1" applyFont="1" applyFill="1" applyBorder="1" applyAlignment="1">
      <alignment horizontal="center" vertical="center"/>
    </xf>
    <xf numFmtId="167" fontId="1" fillId="3" borderId="12" xfId="0" applyNumberFormat="1" applyFont="1" applyFill="1" applyBorder="1" applyAlignment="1">
      <alignment horizontal="center" vertical="center"/>
    </xf>
    <xf numFmtId="167" fontId="1" fillId="4" borderId="45" xfId="0" applyNumberFormat="1" applyFont="1" applyFill="1" applyBorder="1" applyAlignment="1">
      <alignment horizontal="center" vertical="center"/>
    </xf>
    <xf numFmtId="49" fontId="1" fillId="3" borderId="4" xfId="0" applyNumberFormat="1" applyFont="1" applyFill="1" applyBorder="1" applyAlignment="1">
      <alignment horizontal="left" vertical="center" wrapText="1"/>
    </xf>
    <xf numFmtId="49" fontId="1" fillId="3" borderId="4"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167" fontId="1" fillId="3" borderId="22" xfId="0" applyNumberFormat="1" applyFont="1" applyFill="1" applyBorder="1" applyAlignment="1">
      <alignment horizontal="center" vertical="center"/>
    </xf>
    <xf numFmtId="167" fontId="1" fillId="3" borderId="17" xfId="0" applyNumberFormat="1" applyFont="1" applyFill="1" applyBorder="1" applyAlignment="1">
      <alignment horizontal="center" vertical="center"/>
    </xf>
    <xf numFmtId="167" fontId="1" fillId="3" borderId="3"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167" fontId="1" fillId="2" borderId="22" xfId="0" applyNumberFormat="1" applyFont="1" applyFill="1" applyBorder="1" applyAlignment="1">
      <alignment horizontal="center" vertical="center"/>
    </xf>
    <xf numFmtId="167" fontId="1" fillId="2" borderId="17"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167" fontId="1" fillId="2" borderId="45" xfId="0" applyNumberFormat="1" applyFont="1" applyFill="1" applyBorder="1" applyAlignment="1">
      <alignment horizontal="center" vertical="center"/>
    </xf>
    <xf numFmtId="0" fontId="1" fillId="3" borderId="4"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67" fontId="1" fillId="0" borderId="22" xfId="0" applyNumberFormat="1" applyFont="1" applyFill="1" applyBorder="1" applyAlignment="1">
      <alignment horizontal="center" vertical="center"/>
    </xf>
    <xf numFmtId="167" fontId="1" fillId="4" borderId="22" xfId="0" applyNumberFormat="1" applyFont="1" applyFill="1" applyBorder="1" applyAlignment="1">
      <alignment horizontal="center" vertical="center"/>
    </xf>
    <xf numFmtId="49"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67" fontId="1" fillId="0" borderId="17" xfId="0" applyNumberFormat="1" applyFont="1" applyFill="1" applyBorder="1" applyAlignment="1">
      <alignment horizontal="center" vertical="center"/>
    </xf>
    <xf numFmtId="167" fontId="1" fillId="0" borderId="3"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xf>
    <xf numFmtId="167" fontId="1" fillId="0" borderId="45" xfId="0" applyNumberFormat="1" applyFont="1" applyFill="1" applyBorder="1" applyAlignment="1">
      <alignment horizontal="center" vertical="center"/>
    </xf>
    <xf numFmtId="49" fontId="1" fillId="5" borderId="4" xfId="0" applyNumberFormat="1"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49" fontId="1" fillId="5" borderId="1" xfId="0" applyNumberFormat="1" applyFont="1" applyFill="1" applyBorder="1" applyAlignment="1">
      <alignment horizontal="center" vertical="center"/>
    </xf>
    <xf numFmtId="167" fontId="1" fillId="5" borderId="22" xfId="0" applyNumberFormat="1" applyFont="1" applyFill="1" applyBorder="1" applyAlignment="1">
      <alignment horizontal="center" vertical="center"/>
    </xf>
    <xf numFmtId="167" fontId="1" fillId="5" borderId="17" xfId="0" applyNumberFormat="1" applyFont="1" applyFill="1" applyBorder="1" applyAlignment="1">
      <alignment horizontal="center" vertical="center"/>
    </xf>
    <xf numFmtId="167" fontId="1" fillId="5" borderId="3" xfId="0" applyNumberFormat="1" applyFont="1" applyFill="1" applyBorder="1" applyAlignment="1">
      <alignment horizontal="center" vertical="center"/>
    </xf>
    <xf numFmtId="167" fontId="1" fillId="5" borderId="1" xfId="0" applyNumberFormat="1" applyFont="1" applyFill="1" applyBorder="1" applyAlignment="1">
      <alignment horizontal="center" vertical="center"/>
    </xf>
    <xf numFmtId="167" fontId="1" fillId="5" borderId="4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32" xfId="0" applyNumberFormat="1"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5" borderId="32" xfId="0" applyFont="1" applyFill="1" applyBorder="1" applyAlignment="1">
      <alignment horizontal="center" vertical="center" wrapText="1"/>
    </xf>
    <xf numFmtId="49" fontId="1" fillId="5" borderId="28" xfId="0" applyNumberFormat="1" applyFont="1" applyFill="1" applyBorder="1" applyAlignment="1">
      <alignment horizontal="center" vertical="center"/>
    </xf>
    <xf numFmtId="167" fontId="1" fillId="5" borderId="25" xfId="0" applyNumberFormat="1" applyFont="1" applyFill="1" applyBorder="1" applyAlignment="1">
      <alignment horizontal="center" vertical="center"/>
    </xf>
    <xf numFmtId="167" fontId="1" fillId="5" borderId="26" xfId="0" applyNumberFormat="1" applyFont="1" applyFill="1" applyBorder="1" applyAlignment="1">
      <alignment horizontal="center" vertical="center"/>
    </xf>
    <xf numFmtId="167" fontId="1" fillId="5" borderId="27" xfId="0" applyNumberFormat="1" applyFont="1" applyFill="1" applyBorder="1" applyAlignment="1">
      <alignment horizontal="center" vertical="center"/>
    </xf>
    <xf numFmtId="167" fontId="1" fillId="5" borderId="28" xfId="0" applyNumberFormat="1" applyFont="1" applyFill="1" applyBorder="1" applyAlignment="1">
      <alignment horizontal="center" vertical="center"/>
    </xf>
    <xf numFmtId="167" fontId="1" fillId="5" borderId="46"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49" fontId="5" fillId="6" borderId="4"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6" fillId="0" borderId="0" xfId="0" applyFont="1" applyAlignment="1"/>
    <xf numFmtId="166" fontId="6" fillId="2" borderId="0" xfId="0" applyNumberFormat="1" applyFont="1" applyFill="1" applyBorder="1" applyAlignment="1"/>
    <xf numFmtId="49" fontId="7" fillId="2" borderId="0" xfId="0" applyNumberFormat="1" applyFont="1" applyFill="1" applyBorder="1" applyAlignment="1">
      <alignment horizontal="left" vertical="center"/>
    </xf>
    <xf numFmtId="49" fontId="7" fillId="2" borderId="0" xfId="0" applyNumberFormat="1" applyFont="1" applyFill="1" applyBorder="1" applyAlignment="1">
      <alignment horizontal="center" vertical="center"/>
    </xf>
    <xf numFmtId="0" fontId="6" fillId="2" borderId="0" xfId="0" applyFont="1" applyFill="1" applyBorder="1" applyAlignment="1"/>
    <xf numFmtId="0" fontId="6" fillId="2" borderId="0" xfId="0" applyFont="1" applyFill="1" applyBorder="1" applyAlignment="1">
      <alignment horizontal="center"/>
    </xf>
    <xf numFmtId="49" fontId="8" fillId="2" borderId="0" xfId="0" applyNumberFormat="1" applyFont="1" applyFill="1" applyBorder="1" applyAlignment="1"/>
    <xf numFmtId="49" fontId="6" fillId="2" borderId="0" xfId="0" applyNumberFormat="1" applyFont="1" applyFill="1" applyBorder="1" applyAlignment="1">
      <alignment horizontal="center"/>
    </xf>
    <xf numFmtId="49" fontId="1" fillId="2" borderId="0" xfId="0" applyNumberFormat="1" applyFont="1" applyFill="1" applyBorder="1" applyAlignment="1"/>
    <xf numFmtId="49" fontId="6" fillId="4" borderId="22" xfId="0" applyNumberFormat="1" applyFont="1" applyFill="1" applyBorder="1" applyAlignment="1"/>
    <xf numFmtId="49" fontId="6" fillId="4" borderId="4" xfId="0" applyNumberFormat="1" applyFont="1" applyFill="1" applyBorder="1" applyAlignment="1">
      <alignment horizontal="center"/>
    </xf>
    <xf numFmtId="166" fontId="6" fillId="4" borderId="15" xfId="0" applyNumberFormat="1" applyFont="1" applyFill="1" applyBorder="1" applyAlignment="1">
      <alignment horizontal="center"/>
    </xf>
    <xf numFmtId="49" fontId="6" fillId="2" borderId="22" xfId="0" applyNumberFormat="1" applyFont="1" applyFill="1" applyBorder="1" applyAlignment="1"/>
    <xf numFmtId="49" fontId="6" fillId="2" borderId="4" xfId="0" applyNumberFormat="1" applyFont="1" applyFill="1" applyBorder="1" applyAlignment="1">
      <alignment horizontal="center"/>
    </xf>
    <xf numFmtId="167" fontId="6" fillId="2" borderId="15" xfId="0" applyNumberFormat="1" applyFont="1" applyFill="1" applyBorder="1" applyAlignment="1">
      <alignment horizontal="center"/>
    </xf>
    <xf numFmtId="49" fontId="6" fillId="3" borderId="22" xfId="0" applyNumberFormat="1" applyFont="1" applyFill="1" applyBorder="1" applyAlignment="1"/>
    <xf numFmtId="49" fontId="6" fillId="3" borderId="4" xfId="0" applyNumberFormat="1" applyFont="1" applyFill="1" applyBorder="1" applyAlignment="1">
      <alignment horizontal="center"/>
    </xf>
    <xf numFmtId="167" fontId="6" fillId="4" borderId="15" xfId="0" applyNumberFormat="1" applyFont="1" applyFill="1" applyBorder="1" applyAlignment="1">
      <alignment horizontal="center" vertical="center"/>
    </xf>
    <xf numFmtId="167" fontId="6" fillId="2" borderId="15" xfId="0" applyNumberFormat="1" applyFont="1" applyFill="1" applyBorder="1" applyAlignment="1">
      <alignment horizontal="center" vertical="center"/>
    </xf>
    <xf numFmtId="49" fontId="1" fillId="2" borderId="22" xfId="0" applyNumberFormat="1" applyFont="1" applyFill="1" applyBorder="1" applyAlignment="1"/>
    <xf numFmtId="49" fontId="1" fillId="2" borderId="4" xfId="0" applyNumberFormat="1" applyFont="1" applyFill="1" applyBorder="1" applyAlignment="1">
      <alignment horizontal="center"/>
    </xf>
    <xf numFmtId="49" fontId="1" fillId="3" borderId="22" xfId="0" applyNumberFormat="1" applyFont="1" applyFill="1" applyBorder="1" applyAlignment="1"/>
    <xf numFmtId="49" fontId="1" fillId="3" borderId="4" xfId="0" applyNumberFormat="1" applyFont="1" applyFill="1" applyBorder="1" applyAlignment="1">
      <alignment horizontal="center"/>
    </xf>
    <xf numFmtId="49" fontId="1" fillId="2" borderId="32" xfId="0" applyNumberFormat="1" applyFont="1" applyFill="1" applyBorder="1" applyAlignment="1">
      <alignment horizontal="center"/>
    </xf>
    <xf numFmtId="0" fontId="6" fillId="0" borderId="0" xfId="0" applyFont="1" applyAlignment="1">
      <alignment horizontal="center"/>
    </xf>
    <xf numFmtId="166" fontId="6" fillId="0" borderId="0" xfId="0" applyNumberFormat="1" applyFont="1" applyAlignment="1"/>
    <xf numFmtId="49" fontId="6" fillId="2" borderId="65" xfId="0" applyNumberFormat="1" applyFont="1" applyFill="1" applyBorder="1" applyAlignment="1"/>
    <xf numFmtId="49" fontId="6" fillId="2" borderId="66" xfId="0" applyNumberFormat="1" applyFont="1" applyFill="1" applyBorder="1" applyAlignment="1">
      <alignment horizontal="center"/>
    </xf>
    <xf numFmtId="166" fontId="6" fillId="2" borderId="15" xfId="0" applyNumberFormat="1" applyFont="1" applyFill="1" applyBorder="1" applyAlignment="1">
      <alignment horizontal="center"/>
    </xf>
    <xf numFmtId="49" fontId="9" fillId="7" borderId="29" xfId="0" applyNumberFormat="1" applyFont="1" applyFill="1" applyBorder="1" applyAlignment="1">
      <alignment horizontal="center" vertical="center"/>
    </xf>
    <xf numFmtId="49" fontId="9" fillId="7" borderId="31" xfId="0" applyNumberFormat="1" applyFont="1" applyFill="1" applyBorder="1" applyAlignment="1">
      <alignment horizontal="center" vertical="center"/>
    </xf>
    <xf numFmtId="49" fontId="9" fillId="7" borderId="48" xfId="0" applyNumberFormat="1" applyFont="1" applyFill="1" applyBorder="1" applyAlignment="1">
      <alignment horizontal="center" vertical="center"/>
    </xf>
    <xf numFmtId="49" fontId="9" fillId="7" borderId="50" xfId="0" applyNumberFormat="1" applyFont="1" applyFill="1" applyBorder="1" applyAlignment="1">
      <alignment horizontal="center" vertical="center" wrapText="1"/>
    </xf>
    <xf numFmtId="49" fontId="5" fillId="4" borderId="4" xfId="0" applyNumberFormat="1" applyFont="1" applyFill="1" applyBorder="1" applyAlignment="1">
      <alignment horizontal="left" vertical="center" wrapText="1"/>
    </xf>
    <xf numFmtId="0" fontId="5" fillId="0" borderId="0" xfId="0" applyFont="1" applyAlignment="1">
      <alignment horizontal="left" vertical="center"/>
    </xf>
    <xf numFmtId="49" fontId="9" fillId="7" borderId="44" xfId="0" applyNumberFormat="1" applyFont="1" applyFill="1" applyBorder="1" applyAlignment="1">
      <alignment horizontal="center" vertical="center" wrapText="1"/>
    </xf>
    <xf numFmtId="49" fontId="9" fillId="7" borderId="9" xfId="0" applyNumberFormat="1" applyFont="1" applyFill="1" applyBorder="1" applyAlignment="1">
      <alignment horizontal="center" vertical="center" wrapText="1"/>
    </xf>
    <xf numFmtId="49" fontId="9" fillId="7" borderId="14" xfId="0" applyNumberFormat="1" applyFont="1" applyFill="1" applyBorder="1" applyAlignment="1">
      <alignment horizontal="center" vertical="center" wrapText="1"/>
    </xf>
    <xf numFmtId="49" fontId="9" fillId="7" borderId="18" xfId="0" applyNumberFormat="1" applyFont="1" applyFill="1" applyBorder="1" applyAlignment="1">
      <alignment horizontal="center" vertical="center" wrapText="1"/>
    </xf>
    <xf numFmtId="49" fontId="9" fillId="7" borderId="19" xfId="0" applyNumberFormat="1" applyFont="1" applyFill="1" applyBorder="1" applyAlignment="1">
      <alignment horizontal="center" vertical="center" wrapText="1"/>
    </xf>
    <xf numFmtId="49" fontId="9" fillId="7" borderId="47" xfId="0" applyNumberFormat="1" applyFont="1" applyFill="1" applyBorder="1" applyAlignment="1">
      <alignment horizontal="center" vertical="center" wrapText="1"/>
    </xf>
    <xf numFmtId="49" fontId="9" fillId="7" borderId="43" xfId="0" applyNumberFormat="1" applyFont="1" applyFill="1" applyBorder="1" applyAlignment="1">
      <alignment horizontal="center" vertical="center" wrapText="1"/>
    </xf>
    <xf numFmtId="167" fontId="1" fillId="3" borderId="22" xfId="0" applyNumberFormat="1" applyFont="1" applyFill="1" applyBorder="1" applyAlignment="1">
      <alignment horizontal="left" vertical="center" indent="1"/>
    </xf>
    <xf numFmtId="0" fontId="12" fillId="0" borderId="0" xfId="0" applyFont="1" applyBorder="1" applyAlignment="1"/>
    <xf numFmtId="0" fontId="12" fillId="0" borderId="0" xfId="0" applyFont="1" applyAlignment="1"/>
    <xf numFmtId="0" fontId="6" fillId="0" borderId="0" xfId="0" applyFont="1" applyBorder="1" applyAlignment="1"/>
    <xf numFmtId="49" fontId="13" fillId="2" borderId="0" xfId="0" applyNumberFormat="1" applyFont="1" applyFill="1" applyBorder="1" applyAlignment="1"/>
    <xf numFmtId="49" fontId="14" fillId="2" borderId="0" xfId="0" applyNumberFormat="1" applyFont="1" applyFill="1" applyBorder="1" applyAlignment="1">
      <alignment horizontal="left"/>
    </xf>
    <xf numFmtId="0" fontId="6" fillId="2" borderId="0" xfId="0" applyFont="1" applyFill="1" applyBorder="1" applyAlignment="1">
      <alignment horizontal="left"/>
    </xf>
    <xf numFmtId="49" fontId="9" fillId="7" borderId="52" xfId="0" applyNumberFormat="1" applyFont="1" applyFill="1" applyBorder="1" applyAlignment="1">
      <alignment horizontal="center" vertical="center"/>
    </xf>
    <xf numFmtId="49" fontId="9" fillId="7" borderId="53" xfId="0" applyNumberFormat="1" applyFont="1" applyFill="1" applyBorder="1" applyAlignment="1">
      <alignment horizontal="center" vertical="center"/>
    </xf>
    <xf numFmtId="49" fontId="9" fillId="7" borderId="54" xfId="0" applyNumberFormat="1" applyFont="1" applyFill="1" applyBorder="1" applyAlignment="1">
      <alignment horizontal="center" vertical="center" wrapText="1"/>
    </xf>
    <xf numFmtId="49" fontId="6" fillId="4" borderId="55" xfId="0" applyNumberFormat="1" applyFont="1" applyFill="1" applyBorder="1" applyAlignment="1">
      <alignment vertical="center" wrapText="1"/>
    </xf>
    <xf numFmtId="4" fontId="1" fillId="4" borderId="56" xfId="0" applyNumberFormat="1" applyFont="1" applyFill="1" applyBorder="1" applyAlignment="1">
      <alignment horizontal="center"/>
    </xf>
    <xf numFmtId="49" fontId="6" fillId="2" borderId="55" xfId="0" applyNumberFormat="1" applyFont="1" applyFill="1" applyBorder="1" applyAlignment="1">
      <alignment vertical="center" wrapText="1"/>
    </xf>
    <xf numFmtId="4" fontId="1" fillId="2" borderId="56" xfId="0" applyNumberFormat="1" applyFont="1" applyFill="1" applyBorder="1" applyAlignment="1">
      <alignment horizontal="center"/>
    </xf>
    <xf numFmtId="167" fontId="6" fillId="4" borderId="56" xfId="0" applyNumberFormat="1" applyFont="1" applyFill="1" applyBorder="1" applyAlignment="1">
      <alignment horizontal="center"/>
    </xf>
    <xf numFmtId="167" fontId="6" fillId="2" borderId="56" xfId="0" applyNumberFormat="1" applyFont="1" applyFill="1" applyBorder="1" applyAlignment="1">
      <alignment horizontal="center"/>
    </xf>
    <xf numFmtId="49" fontId="6" fillId="4" borderId="57" xfId="0" applyNumberFormat="1" applyFont="1" applyFill="1" applyBorder="1" applyAlignment="1">
      <alignment vertical="center" wrapText="1"/>
    </xf>
    <xf numFmtId="49" fontId="6" fillId="4" borderId="58" xfId="0" applyNumberFormat="1" applyFont="1" applyFill="1" applyBorder="1" applyAlignment="1">
      <alignment horizontal="center"/>
    </xf>
    <xf numFmtId="167" fontId="6" fillId="4" borderId="59" xfId="0" applyNumberFormat="1" applyFont="1" applyFill="1" applyBorder="1" applyAlignment="1">
      <alignment horizontal="center"/>
    </xf>
    <xf numFmtId="49" fontId="6" fillId="2" borderId="0" xfId="0" applyNumberFormat="1" applyFont="1" applyFill="1" applyBorder="1" applyAlignment="1">
      <alignment horizontal="left" wrapText="1"/>
    </xf>
    <xf numFmtId="0" fontId="14" fillId="2" borderId="62" xfId="0" applyFont="1" applyFill="1" applyBorder="1" applyAlignment="1">
      <alignment horizontal="left" vertical="center"/>
    </xf>
    <xf numFmtId="0" fontId="6" fillId="2" borderId="63" xfId="0" applyFont="1" applyFill="1" applyBorder="1" applyAlignment="1"/>
    <xf numFmtId="0" fontId="6" fillId="2" borderId="64" xfId="0" applyFont="1" applyFill="1" applyBorder="1" applyAlignment="1"/>
    <xf numFmtId="8" fontId="6" fillId="4" borderId="37" xfId="0" applyNumberFormat="1" applyFont="1" applyFill="1" applyBorder="1" applyAlignment="1">
      <alignment horizontal="center" vertical="center"/>
    </xf>
    <xf numFmtId="164" fontId="6" fillId="2" borderId="37" xfId="0" applyNumberFormat="1" applyFont="1" applyFill="1" applyBorder="1" applyAlignment="1">
      <alignment horizontal="center" vertical="center"/>
    </xf>
    <xf numFmtId="164" fontId="6" fillId="4" borderId="42" xfId="0" applyNumberFormat="1" applyFont="1" applyFill="1" applyBorder="1" applyAlignment="1">
      <alignment horizontal="center" vertical="center"/>
    </xf>
    <xf numFmtId="49" fontId="8" fillId="2" borderId="0" xfId="0" applyNumberFormat="1" applyFont="1" applyFill="1" applyBorder="1" applyAlignment="1">
      <alignment horizontal="left" vertical="center"/>
    </xf>
    <xf numFmtId="49" fontId="9" fillId="7" borderId="34" xfId="0" applyNumberFormat="1" applyFont="1" applyFill="1" applyBorder="1" applyAlignment="1">
      <alignment horizontal="center" vertical="center" wrapText="1"/>
    </xf>
    <xf numFmtId="49" fontId="9" fillId="7" borderId="35" xfId="0" applyNumberFormat="1" applyFont="1" applyFill="1" applyBorder="1" applyAlignment="1">
      <alignment horizontal="center" vertical="center" wrapText="1"/>
    </xf>
    <xf numFmtId="49" fontId="6" fillId="4" borderId="36" xfId="0" applyNumberFormat="1" applyFont="1" applyFill="1" applyBorder="1" applyAlignment="1">
      <alignment horizontal="left" vertical="center" wrapText="1"/>
    </xf>
    <xf numFmtId="165" fontId="6" fillId="4" borderId="37" xfId="0" applyNumberFormat="1" applyFont="1" applyFill="1" applyBorder="1" applyAlignment="1">
      <alignment horizontal="center" vertical="center" wrapText="1"/>
    </xf>
    <xf numFmtId="49" fontId="6" fillId="2" borderId="36" xfId="0" applyNumberFormat="1" applyFont="1" applyFill="1" applyBorder="1" applyAlignment="1">
      <alignment horizontal="left" vertical="center" wrapText="1"/>
    </xf>
    <xf numFmtId="165" fontId="6" fillId="2" borderId="37"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4" borderId="41" xfId="0" applyNumberFormat="1" applyFont="1" applyFill="1" applyBorder="1" applyAlignment="1">
      <alignment horizontal="left" vertical="center" wrapText="1"/>
    </xf>
    <xf numFmtId="0" fontId="6" fillId="4" borderId="42" xfId="0" applyFont="1" applyFill="1" applyBorder="1" applyAlignment="1">
      <alignment horizontal="center" vertical="center" wrapText="1"/>
    </xf>
    <xf numFmtId="0" fontId="10" fillId="0" borderId="35" xfId="0" applyFont="1" applyBorder="1" applyAlignment="1"/>
    <xf numFmtId="0" fontId="10" fillId="0" borderId="37" xfId="0" applyFont="1" applyBorder="1" applyAlignment="1"/>
    <xf numFmtId="0" fontId="10" fillId="0" borderId="42" xfId="0" applyFont="1" applyBorder="1" applyAlignment="1"/>
    <xf numFmtId="0" fontId="15" fillId="8" borderId="34" xfId="0" applyFont="1" applyFill="1" applyBorder="1" applyAlignment="1">
      <alignment horizontal="center" vertical="center"/>
    </xf>
    <xf numFmtId="0" fontId="15" fillId="8" borderId="36" xfId="0" applyFont="1" applyFill="1" applyBorder="1" applyAlignment="1">
      <alignment horizontal="center" vertical="center"/>
    </xf>
    <xf numFmtId="0" fontId="15" fillId="8" borderId="41" xfId="0" applyFont="1" applyFill="1" applyBorder="1" applyAlignment="1">
      <alignment horizontal="center" vertical="center"/>
    </xf>
    <xf numFmtId="167" fontId="13" fillId="3" borderId="22" xfId="0" applyNumberFormat="1" applyFont="1" applyFill="1" applyBorder="1" applyAlignment="1">
      <alignment horizontal="center" vertical="center"/>
    </xf>
    <xf numFmtId="167" fontId="13" fillId="3" borderId="17" xfId="0" applyNumberFormat="1" applyFont="1" applyFill="1" applyBorder="1" applyAlignment="1">
      <alignment horizontal="center" vertical="center"/>
    </xf>
    <xf numFmtId="167" fontId="13" fillId="2" borderId="17" xfId="0" applyNumberFormat="1" applyFont="1" applyFill="1" applyBorder="1" applyAlignment="1">
      <alignment horizontal="center" vertical="center"/>
    </xf>
    <xf numFmtId="167" fontId="13" fillId="5" borderId="17" xfId="0" applyNumberFormat="1" applyFont="1" applyFill="1" applyBorder="1" applyAlignment="1">
      <alignment horizontal="center" vertical="center"/>
    </xf>
    <xf numFmtId="2" fontId="1" fillId="0" borderId="0" xfId="0" applyNumberFormat="1" applyFont="1" applyBorder="1" applyAlignment="1"/>
    <xf numFmtId="2" fontId="1" fillId="0" borderId="0" xfId="0" applyNumberFormat="1" applyFont="1" applyAlignment="1"/>
    <xf numFmtId="0" fontId="13" fillId="2" borderId="0" xfId="0" applyFont="1" applyFill="1" applyBorder="1" applyAlignment="1">
      <alignment horizontal="left" vertical="center"/>
    </xf>
    <xf numFmtId="167" fontId="13" fillId="0" borderId="22" xfId="0" applyNumberFormat="1" applyFont="1" applyFill="1" applyBorder="1" applyAlignment="1">
      <alignment horizontal="center" vertical="center"/>
    </xf>
    <xf numFmtId="167" fontId="13" fillId="2" borderId="49" xfId="0" applyNumberFormat="1" applyFont="1" applyFill="1" applyBorder="1" applyAlignment="1">
      <alignment horizontal="center" vertical="center"/>
    </xf>
    <xf numFmtId="167" fontId="13" fillId="4" borderId="15" xfId="0" applyNumberFormat="1" applyFont="1" applyFill="1" applyBorder="1" applyAlignment="1">
      <alignment horizontal="center" vertical="center"/>
    </xf>
    <xf numFmtId="166" fontId="16" fillId="2" borderId="0" xfId="0" applyNumberFormat="1" applyFont="1" applyFill="1" applyBorder="1" applyAlignment="1"/>
    <xf numFmtId="49" fontId="13" fillId="3" borderId="4" xfId="0" applyNumberFormat="1" applyFont="1" applyFill="1" applyBorder="1" applyAlignment="1">
      <alignment horizontal="left" vertical="center" wrapText="1"/>
    </xf>
    <xf numFmtId="49" fontId="13" fillId="2" borderId="4" xfId="0" applyNumberFormat="1" applyFont="1" applyFill="1" applyBorder="1" applyAlignment="1">
      <alignment horizontal="left" vertical="center" wrapText="1"/>
    </xf>
    <xf numFmtId="49" fontId="13" fillId="2" borderId="22" xfId="0" applyNumberFormat="1" applyFont="1" applyFill="1" applyBorder="1" applyAlignment="1"/>
    <xf numFmtId="49" fontId="13" fillId="3" borderId="22" xfId="0" applyNumberFormat="1" applyFont="1" applyFill="1" applyBorder="1" applyAlignment="1"/>
    <xf numFmtId="49" fontId="13" fillId="2" borderId="25" xfId="0" applyNumberFormat="1" applyFont="1" applyFill="1" applyBorder="1" applyAlignment="1"/>
    <xf numFmtId="49" fontId="13" fillId="5" borderId="4"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166" fontId="16" fillId="2" borderId="0" xfId="0" applyNumberFormat="1" applyFont="1" applyFill="1" applyBorder="1" applyAlignment="1">
      <alignment horizontal="center"/>
    </xf>
    <xf numFmtId="0" fontId="1" fillId="0" borderId="0" xfId="0" applyFont="1" applyAlignment="1">
      <alignment horizontal="left" vertical="center" wrapText="1"/>
    </xf>
    <xf numFmtId="49" fontId="1" fillId="3" borderId="2" xfId="0" applyNumberFormat="1" applyFont="1" applyFill="1" applyBorder="1" applyAlignment="1">
      <alignment horizontal="left" vertical="center" wrapText="1"/>
    </xf>
    <xf numFmtId="0" fontId="1" fillId="5" borderId="5" xfId="0" applyFont="1" applyFill="1" applyBorder="1" applyAlignment="1">
      <alignment horizontal="left" vertical="center"/>
    </xf>
    <xf numFmtId="49" fontId="9" fillId="7" borderId="7" xfId="0" applyNumberFormat="1" applyFont="1" applyFill="1" applyBorder="1" applyAlignment="1">
      <alignment horizontal="center" vertical="center" wrapText="1"/>
    </xf>
    <xf numFmtId="49" fontId="9" fillId="7" borderId="30" xfId="0" applyNumberFormat="1" applyFont="1" applyFill="1" applyBorder="1" applyAlignment="1">
      <alignment horizontal="center" vertical="center" wrapText="1"/>
    </xf>
    <xf numFmtId="49" fontId="9" fillId="7" borderId="33" xfId="0" applyNumberFormat="1" applyFont="1" applyFill="1" applyBorder="1" applyAlignment="1">
      <alignment horizontal="center" vertical="center" wrapText="1"/>
    </xf>
    <xf numFmtId="49" fontId="1" fillId="2" borderId="2" xfId="0" applyNumberFormat="1" applyFont="1" applyFill="1" applyBorder="1" applyAlignment="1">
      <alignment horizontal="left" vertical="center" wrapText="1"/>
    </xf>
    <xf numFmtId="0" fontId="1" fillId="0" borderId="5" xfId="0" applyFont="1" applyBorder="1" applyAlignment="1">
      <alignment horizontal="left" vertical="center"/>
    </xf>
    <xf numFmtId="49" fontId="1" fillId="3" borderId="6" xfId="0" applyNumberFormat="1" applyFont="1" applyFill="1" applyBorder="1" applyAlignment="1">
      <alignment horizontal="left" vertical="center" wrapText="1"/>
    </xf>
    <xf numFmtId="49" fontId="13" fillId="0" borderId="2" xfId="0" applyNumberFormat="1" applyFont="1" applyFill="1" applyBorder="1" applyAlignment="1">
      <alignment horizontal="left" vertical="center" wrapText="1"/>
    </xf>
    <xf numFmtId="0" fontId="13" fillId="0" borderId="5" xfId="0" applyFont="1" applyFill="1" applyBorder="1" applyAlignment="1">
      <alignment horizontal="left" vertical="center"/>
    </xf>
    <xf numFmtId="49" fontId="13" fillId="2" borderId="2" xfId="0" applyNumberFormat="1" applyFont="1" applyFill="1" applyBorder="1" applyAlignment="1">
      <alignment horizontal="left" vertical="center" wrapText="1"/>
    </xf>
    <xf numFmtId="0" fontId="13" fillId="0" borderId="5" xfId="0" applyFont="1" applyBorder="1" applyAlignment="1">
      <alignment horizontal="left" vertical="center"/>
    </xf>
    <xf numFmtId="49" fontId="1" fillId="2" borderId="0" xfId="0" applyNumberFormat="1" applyFont="1" applyFill="1" applyBorder="1" applyAlignment="1">
      <alignment horizontal="left" vertical="center" wrapText="1"/>
    </xf>
    <xf numFmtId="0" fontId="1" fillId="0" borderId="0" xfId="0" applyFont="1" applyBorder="1" applyAlignment="1">
      <alignment horizontal="left" vertical="center"/>
    </xf>
    <xf numFmtId="49" fontId="1" fillId="5" borderId="2"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5" xfId="0" applyFont="1" applyFill="1" applyBorder="1" applyAlignment="1">
      <alignment horizontal="left" vertical="center"/>
    </xf>
    <xf numFmtId="49" fontId="1" fillId="0" borderId="5"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49" fontId="9" fillId="7" borderId="7" xfId="0" applyNumberFormat="1" applyFont="1" applyFill="1" applyBorder="1" applyAlignment="1">
      <alignment horizontal="center" vertical="center"/>
    </xf>
    <xf numFmtId="49" fontId="9" fillId="7" borderId="33" xfId="0" applyNumberFormat="1" applyFont="1" applyFill="1" applyBorder="1" applyAlignment="1">
      <alignment horizontal="center" vertical="center"/>
    </xf>
    <xf numFmtId="0" fontId="9" fillId="8" borderId="37" xfId="0" applyFont="1" applyFill="1" applyBorder="1" applyAlignment="1">
      <alignment horizontal="center" vertical="center"/>
    </xf>
    <xf numFmtId="0" fontId="9" fillId="7" borderId="8" xfId="0" applyFont="1" applyFill="1" applyBorder="1" applyAlignment="1">
      <alignment horizontal="center" vertical="center" wrapText="1"/>
    </xf>
    <xf numFmtId="49" fontId="9" fillId="7" borderId="24" xfId="0" applyNumberFormat="1" applyFont="1" applyFill="1" applyBorder="1" applyAlignment="1">
      <alignment horizontal="center" vertical="center"/>
    </xf>
    <xf numFmtId="0" fontId="11" fillId="8" borderId="24" xfId="0" applyFont="1" applyFill="1" applyBorder="1" applyAlignment="1">
      <alignment horizontal="center" vertical="center"/>
    </xf>
    <xf numFmtId="0" fontId="11" fillId="8" borderId="23" xfId="0" applyFont="1" applyFill="1" applyBorder="1" applyAlignment="1">
      <alignment horizontal="center" vertical="center"/>
    </xf>
    <xf numFmtId="0" fontId="14" fillId="2" borderId="0" xfId="0" applyFont="1" applyFill="1" applyBorder="1" applyAlignment="1">
      <alignment horizontal="left" vertical="center" wrapText="1"/>
    </xf>
    <xf numFmtId="49" fontId="16" fillId="2" borderId="0" xfId="0" applyNumberFormat="1" applyFont="1" applyFill="1" applyBorder="1" applyAlignment="1">
      <alignment horizontal="center"/>
    </xf>
    <xf numFmtId="49" fontId="6" fillId="2" borderId="0" xfId="0" applyNumberFormat="1" applyFont="1" applyFill="1" applyBorder="1" applyAlignment="1">
      <alignment horizontal="left" wrapText="1"/>
    </xf>
    <xf numFmtId="49" fontId="6" fillId="4" borderId="36" xfId="0" applyNumberFormat="1" applyFont="1" applyFill="1" applyBorder="1" applyAlignment="1">
      <alignment horizontal="left" vertical="center" wrapText="1"/>
    </xf>
    <xf numFmtId="49" fontId="6" fillId="4" borderId="8" xfId="0" applyNumberFormat="1" applyFont="1" applyFill="1" applyBorder="1" applyAlignment="1">
      <alignment horizontal="left" vertical="center" wrapText="1"/>
    </xf>
    <xf numFmtId="49" fontId="6" fillId="2" borderId="36" xfId="0" applyNumberFormat="1" applyFont="1" applyFill="1" applyBorder="1" applyAlignment="1">
      <alignment horizontal="left" vertical="center" wrapText="1"/>
    </xf>
    <xf numFmtId="49" fontId="6" fillId="2" borderId="8" xfId="0" applyNumberFormat="1" applyFont="1" applyFill="1" applyBorder="1" applyAlignment="1">
      <alignment horizontal="left" vertical="center" wrapText="1"/>
    </xf>
    <xf numFmtId="49" fontId="6" fillId="4" borderId="60" xfId="0" applyNumberFormat="1" applyFont="1" applyFill="1" applyBorder="1" applyAlignment="1">
      <alignment horizontal="left" vertical="center"/>
    </xf>
    <xf numFmtId="49" fontId="6" fillId="4" borderId="61" xfId="0" applyNumberFormat="1" applyFont="1" applyFill="1" applyBorder="1" applyAlignment="1">
      <alignment horizontal="left" vertical="center"/>
    </xf>
    <xf numFmtId="49" fontId="6" fillId="2" borderId="38" xfId="0" applyNumberFormat="1" applyFont="1" applyFill="1" applyBorder="1" applyAlignment="1">
      <alignment horizontal="left" vertical="center" wrapText="1"/>
    </xf>
    <xf numFmtId="49" fontId="6" fillId="2" borderId="39" xfId="0" applyNumberFormat="1" applyFont="1" applyFill="1" applyBorder="1" applyAlignment="1">
      <alignment horizontal="left" vertical="center" wrapText="1"/>
    </xf>
    <xf numFmtId="49" fontId="6" fillId="2" borderId="40" xfId="0" applyNumberFormat="1" applyFont="1" applyFill="1" applyBorder="1" applyAlignment="1">
      <alignment horizontal="left" vertical="center" wrapText="1"/>
    </xf>
  </cellXfs>
  <cellStyles count="1">
    <cellStyle name="Normal" xfId="0" builtinId="0"/>
  </cellStyles>
  <dxfs count="30">
    <dxf>
      <font>
        <color rgb="FFFF0000"/>
      </font>
      <fill>
        <patternFill patternType="none"/>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4D4AB-925F-354A-8EC6-00502179D38A}">
  <dimension ref="A1:D16"/>
  <sheetViews>
    <sheetView workbookViewId="0">
      <selection activeCell="D13" sqref="D13"/>
    </sheetView>
  </sheetViews>
  <sheetFormatPr baseColWidth="10" defaultRowHeight="16" x14ac:dyDescent="0.2"/>
  <cols>
    <col min="1" max="1" width="3.33203125" customWidth="1"/>
    <col min="2" max="2" width="51.33203125" customWidth="1"/>
  </cols>
  <sheetData>
    <row r="1" spans="1:4" s="1" customFormat="1" x14ac:dyDescent="0.2">
      <c r="A1" s="184" t="s">
        <v>200</v>
      </c>
      <c r="B1" s="184"/>
      <c r="C1" s="176"/>
      <c r="D1" s="176"/>
    </row>
    <row r="2" spans="1:4" s="1" customFormat="1" x14ac:dyDescent="0.2"/>
    <row r="3" spans="1:4" ht="21" x14ac:dyDescent="0.2">
      <c r="A3" s="84" t="s">
        <v>316</v>
      </c>
      <c r="B3" s="1"/>
    </row>
    <row r="4" spans="1:4" ht="17" thickBot="1" x14ac:dyDescent="0.25"/>
    <row r="5" spans="1:4" x14ac:dyDescent="0.2">
      <c r="A5" s="163" t="s">
        <v>212</v>
      </c>
      <c r="B5" s="160" t="s">
        <v>305</v>
      </c>
    </row>
    <row r="6" spans="1:4" x14ac:dyDescent="0.2">
      <c r="A6" s="164" t="s">
        <v>208</v>
      </c>
      <c r="B6" s="161" t="s">
        <v>306</v>
      </c>
    </row>
    <row r="7" spans="1:4" x14ac:dyDescent="0.2">
      <c r="A7" s="164" t="s">
        <v>209</v>
      </c>
      <c r="B7" s="161" t="s">
        <v>307</v>
      </c>
    </row>
    <row r="8" spans="1:4" x14ac:dyDescent="0.2">
      <c r="A8" s="164" t="s">
        <v>215</v>
      </c>
      <c r="B8" s="161" t="s">
        <v>308</v>
      </c>
    </row>
    <row r="9" spans="1:4" x14ac:dyDescent="0.2">
      <c r="A9" s="164" t="s">
        <v>213</v>
      </c>
      <c r="B9" s="161" t="s">
        <v>309</v>
      </c>
    </row>
    <row r="10" spans="1:4" x14ac:dyDescent="0.2">
      <c r="A10" s="164" t="s">
        <v>211</v>
      </c>
      <c r="B10" s="161" t="s">
        <v>310</v>
      </c>
    </row>
    <row r="11" spans="1:4" x14ac:dyDescent="0.2">
      <c r="A11" s="164" t="s">
        <v>210</v>
      </c>
      <c r="B11" s="161" t="s">
        <v>311</v>
      </c>
    </row>
    <row r="12" spans="1:4" x14ac:dyDescent="0.2">
      <c r="A12" s="164" t="s">
        <v>214</v>
      </c>
      <c r="B12" s="161" t="s">
        <v>312</v>
      </c>
    </row>
    <row r="13" spans="1:4" x14ac:dyDescent="0.2">
      <c r="A13" s="164" t="s">
        <v>27</v>
      </c>
      <c r="B13" s="161" t="s">
        <v>313</v>
      </c>
    </row>
    <row r="14" spans="1:4" x14ac:dyDescent="0.2">
      <c r="A14" s="164" t="s">
        <v>23</v>
      </c>
      <c r="B14" s="161" t="s">
        <v>255</v>
      </c>
    </row>
    <row r="15" spans="1:4" x14ac:dyDescent="0.2">
      <c r="A15" s="164" t="s">
        <v>99</v>
      </c>
      <c r="B15" s="161" t="s">
        <v>256</v>
      </c>
    </row>
    <row r="16" spans="1:4" ht="17" thickBot="1" x14ac:dyDescent="0.25">
      <c r="A16" s="165" t="s">
        <v>314</v>
      </c>
      <c r="B16" s="162" t="s">
        <v>315</v>
      </c>
    </row>
  </sheetData>
  <mergeCells count="1">
    <mergeCell ref="A1:B1"/>
  </mergeCells>
  <printOptions horizontalCentere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98"/>
  <sheetViews>
    <sheetView showGridLines="0" tabSelected="1" topLeftCell="A47" zoomScale="126" zoomScaleNormal="126" workbookViewId="0">
      <selection activeCell="G85" sqref="G85"/>
    </sheetView>
  </sheetViews>
  <sheetFormatPr baseColWidth="10" defaultColWidth="11.1640625" defaultRowHeight="15" customHeight="1" x14ac:dyDescent="0.2"/>
  <cols>
    <col min="1" max="1" width="42.83203125" style="82" customWidth="1"/>
    <col min="2" max="2" width="10.83203125" style="106" customWidth="1"/>
    <col min="3" max="3" width="10.83203125" style="82" customWidth="1"/>
    <col min="4" max="4" width="24.6640625" style="107" customWidth="1"/>
    <col min="5" max="25" width="10.83203125" style="82" customWidth="1"/>
    <col min="26" max="16384" width="11.1640625" style="82"/>
  </cols>
  <sheetData>
    <row r="1" spans="1:4" ht="15" customHeight="1" x14ac:dyDescent="0.2">
      <c r="A1" s="184" t="s">
        <v>200</v>
      </c>
      <c r="B1" s="184"/>
      <c r="C1" s="184"/>
      <c r="D1" s="184"/>
    </row>
    <row r="2" spans="1:4" ht="27" customHeight="1" x14ac:dyDescent="0.2">
      <c r="A2" s="84" t="s">
        <v>201</v>
      </c>
      <c r="B2" s="85"/>
      <c r="C2" s="86"/>
      <c r="D2" s="83"/>
    </row>
    <row r="3" spans="1:4" ht="16.5" customHeight="1" x14ac:dyDescent="0.2">
      <c r="A3" s="88" t="s">
        <v>328</v>
      </c>
      <c r="B3" s="89"/>
      <c r="C3" s="86"/>
      <c r="D3" s="83"/>
    </row>
    <row r="4" spans="1:4" ht="16.5" customHeight="1" x14ac:dyDescent="0.2">
      <c r="A4" s="128" t="s">
        <v>329</v>
      </c>
      <c r="B4" s="89"/>
      <c r="C4" s="86"/>
      <c r="D4" s="83"/>
    </row>
    <row r="5" spans="1:4" ht="16.5" customHeight="1" x14ac:dyDescent="0.2">
      <c r="A5" s="90" t="s">
        <v>233</v>
      </c>
      <c r="B5" s="89"/>
      <c r="C5" s="86"/>
      <c r="D5" s="83"/>
    </row>
    <row r="6" spans="1:4" ht="16.5" customHeight="1" thickBot="1" x14ac:dyDescent="0.25">
      <c r="A6" s="86"/>
      <c r="B6" s="87"/>
      <c r="C6" s="86"/>
      <c r="D6" s="83"/>
    </row>
    <row r="7" spans="1:4" ht="48" customHeight="1" x14ac:dyDescent="0.2">
      <c r="A7" s="111" t="s">
        <v>1</v>
      </c>
      <c r="B7" s="112" t="s">
        <v>2</v>
      </c>
      <c r="C7" s="113" t="s">
        <v>3</v>
      </c>
      <c r="D7" s="114" t="s">
        <v>228</v>
      </c>
    </row>
    <row r="8" spans="1:4" ht="16.5" customHeight="1" x14ac:dyDescent="0.2">
      <c r="A8" s="108" t="s">
        <v>18</v>
      </c>
      <c r="B8" s="109"/>
      <c r="C8" s="109" t="s">
        <v>6</v>
      </c>
      <c r="D8" s="110" t="s">
        <v>219</v>
      </c>
    </row>
    <row r="9" spans="1:4" ht="16.5" customHeight="1" x14ac:dyDescent="0.2">
      <c r="A9" s="91" t="s">
        <v>24</v>
      </c>
      <c r="B9" s="92"/>
      <c r="C9" s="92" t="s">
        <v>6</v>
      </c>
      <c r="D9" s="93" t="s">
        <v>219</v>
      </c>
    </row>
    <row r="10" spans="1:4" ht="16.5" customHeight="1" x14ac:dyDescent="0.2">
      <c r="A10" s="94" t="s">
        <v>25</v>
      </c>
      <c r="B10" s="95"/>
      <c r="C10" s="95" t="s">
        <v>6</v>
      </c>
      <c r="D10" s="96" t="s">
        <v>219</v>
      </c>
    </row>
    <row r="11" spans="1:4" ht="16.5" customHeight="1" x14ac:dyDescent="0.2">
      <c r="A11" s="97" t="s">
        <v>26</v>
      </c>
      <c r="B11" s="98" t="s">
        <v>23</v>
      </c>
      <c r="C11" s="98" t="s">
        <v>27</v>
      </c>
      <c r="D11" s="99">
        <v>3033.5275735076248</v>
      </c>
    </row>
    <row r="12" spans="1:4" ht="16.5" customHeight="1" x14ac:dyDescent="0.2">
      <c r="A12" s="94" t="s">
        <v>29</v>
      </c>
      <c r="B12" s="95" t="s">
        <v>23</v>
      </c>
      <c r="C12" s="95" t="s">
        <v>27</v>
      </c>
      <c r="D12" s="100">
        <v>3033.5275735076248</v>
      </c>
    </row>
    <row r="13" spans="1:4" ht="16.5" customHeight="1" x14ac:dyDescent="0.2">
      <c r="A13" s="97" t="s">
        <v>30</v>
      </c>
      <c r="B13" s="98" t="s">
        <v>23</v>
      </c>
      <c r="C13" s="98" t="s">
        <v>27</v>
      </c>
      <c r="D13" s="99">
        <v>3033.5275735076248</v>
      </c>
    </row>
    <row r="14" spans="1:4" ht="16.5" customHeight="1" x14ac:dyDescent="0.2">
      <c r="A14" s="94" t="s">
        <v>31</v>
      </c>
      <c r="B14" s="95" t="s">
        <v>23</v>
      </c>
      <c r="C14" s="95" t="s">
        <v>27</v>
      </c>
      <c r="D14" s="100">
        <v>3033.5275735076248</v>
      </c>
    </row>
    <row r="15" spans="1:4" ht="16.5" customHeight="1" x14ac:dyDescent="0.2">
      <c r="A15" s="97" t="s">
        <v>33</v>
      </c>
      <c r="B15" s="98" t="s">
        <v>23</v>
      </c>
      <c r="C15" s="98" t="s">
        <v>34</v>
      </c>
      <c r="D15" s="99">
        <v>2894.2753409054999</v>
      </c>
    </row>
    <row r="16" spans="1:4" ht="16.5" customHeight="1" x14ac:dyDescent="0.2">
      <c r="A16" s="94" t="s">
        <v>35</v>
      </c>
      <c r="B16" s="95" t="s">
        <v>23</v>
      </c>
      <c r="C16" s="95" t="s">
        <v>34</v>
      </c>
      <c r="D16" s="100">
        <v>2757.7580994494997</v>
      </c>
    </row>
    <row r="17" spans="1:4" ht="16.5" customHeight="1" x14ac:dyDescent="0.2">
      <c r="A17" s="97" t="s">
        <v>36</v>
      </c>
      <c r="B17" s="98" t="s">
        <v>23</v>
      </c>
      <c r="C17" s="98" t="s">
        <v>34</v>
      </c>
      <c r="D17" s="99">
        <v>2757.7580994494997</v>
      </c>
    </row>
    <row r="18" spans="1:4" ht="16.5" customHeight="1" x14ac:dyDescent="0.2">
      <c r="A18" s="94" t="s">
        <v>37</v>
      </c>
      <c r="B18" s="95" t="s">
        <v>23</v>
      </c>
      <c r="C18" s="95" t="s">
        <v>34</v>
      </c>
      <c r="D18" s="100">
        <v>2647.4397500148748</v>
      </c>
    </row>
    <row r="19" spans="1:4" ht="16.5" customHeight="1" x14ac:dyDescent="0.2">
      <c r="A19" s="97" t="s">
        <v>38</v>
      </c>
      <c r="B19" s="98" t="s">
        <v>23</v>
      </c>
      <c r="C19" s="98" t="s">
        <v>34</v>
      </c>
      <c r="D19" s="99">
        <v>2647.4397500148748</v>
      </c>
    </row>
    <row r="20" spans="1:4" ht="16.5" customHeight="1" x14ac:dyDescent="0.2">
      <c r="A20" s="94" t="s">
        <v>39</v>
      </c>
      <c r="B20" s="95" t="s">
        <v>23</v>
      </c>
      <c r="C20" s="95" t="s">
        <v>34</v>
      </c>
      <c r="D20" s="100">
        <v>2647.4397500148748</v>
      </c>
    </row>
    <row r="21" spans="1:4" ht="16.5" customHeight="1" x14ac:dyDescent="0.2">
      <c r="A21" s="97" t="s">
        <v>40</v>
      </c>
      <c r="B21" s="98" t="s">
        <v>23</v>
      </c>
      <c r="C21" s="98" t="s">
        <v>34</v>
      </c>
      <c r="D21" s="99">
        <v>2647.4397500148748</v>
      </c>
    </row>
    <row r="22" spans="1:4" ht="16.5" customHeight="1" x14ac:dyDescent="0.2">
      <c r="A22" s="94" t="s">
        <v>41</v>
      </c>
      <c r="B22" s="95" t="s">
        <v>23</v>
      </c>
      <c r="C22" s="95" t="s">
        <v>34</v>
      </c>
      <c r="D22" s="100">
        <v>2647.4397500148748</v>
      </c>
    </row>
    <row r="23" spans="1:4" ht="15" customHeight="1" x14ac:dyDescent="0.2">
      <c r="A23" s="97" t="s">
        <v>42</v>
      </c>
      <c r="B23" s="98" t="s">
        <v>23</v>
      </c>
      <c r="C23" s="98" t="s">
        <v>34</v>
      </c>
      <c r="D23" s="99">
        <v>2647.4397500148748</v>
      </c>
    </row>
    <row r="24" spans="1:4" ht="16.5" customHeight="1" x14ac:dyDescent="0.2">
      <c r="A24" s="94" t="s">
        <v>43</v>
      </c>
      <c r="B24" s="95" t="s">
        <v>23</v>
      </c>
      <c r="C24" s="95" t="s">
        <v>34</v>
      </c>
      <c r="D24" s="100">
        <v>2647.4397500148748</v>
      </c>
    </row>
    <row r="25" spans="1:4" ht="16.5" customHeight="1" x14ac:dyDescent="0.2">
      <c r="A25" s="97" t="s">
        <v>44</v>
      </c>
      <c r="B25" s="98" t="s">
        <v>23</v>
      </c>
      <c r="C25" s="98" t="s">
        <v>34</v>
      </c>
      <c r="D25" s="99">
        <v>2647.4397500148748</v>
      </c>
    </row>
    <row r="26" spans="1:4" ht="16.5" customHeight="1" x14ac:dyDescent="0.2">
      <c r="A26" s="94" t="s">
        <v>45</v>
      </c>
      <c r="B26" s="95" t="s">
        <v>23</v>
      </c>
      <c r="C26" s="95" t="s">
        <v>34</v>
      </c>
      <c r="D26" s="100">
        <v>2647.4397500148748</v>
      </c>
    </row>
    <row r="27" spans="1:4" ht="16.5" customHeight="1" x14ac:dyDescent="0.2">
      <c r="A27" s="97" t="s">
        <v>46</v>
      </c>
      <c r="B27" s="98" t="s">
        <v>23</v>
      </c>
      <c r="C27" s="98" t="s">
        <v>32</v>
      </c>
      <c r="D27" s="99">
        <v>2426.8241707683737</v>
      </c>
    </row>
    <row r="28" spans="1:4" ht="16.5" customHeight="1" x14ac:dyDescent="0.2">
      <c r="A28" s="94" t="s">
        <v>47</v>
      </c>
      <c r="B28" s="95" t="s">
        <v>23</v>
      </c>
      <c r="C28" s="95" t="s">
        <v>32</v>
      </c>
      <c r="D28" s="100">
        <v>2316.5163811451248</v>
      </c>
    </row>
    <row r="29" spans="1:4" ht="16.5" customHeight="1" x14ac:dyDescent="0.2">
      <c r="A29" s="97" t="s">
        <v>48</v>
      </c>
      <c r="B29" s="98" t="s">
        <v>23</v>
      </c>
      <c r="C29" s="98" t="s">
        <v>32</v>
      </c>
      <c r="D29" s="99">
        <v>2316.5163811451248</v>
      </c>
    </row>
    <row r="30" spans="1:4" ht="16.5" customHeight="1" x14ac:dyDescent="0.2">
      <c r="A30" s="94" t="s">
        <v>49</v>
      </c>
      <c r="B30" s="95" t="s">
        <v>23</v>
      </c>
      <c r="C30" s="95" t="s">
        <v>32</v>
      </c>
      <c r="D30" s="100">
        <v>2316.5163811451248</v>
      </c>
    </row>
    <row r="31" spans="1:4" ht="16.5" customHeight="1" x14ac:dyDescent="0.2">
      <c r="A31" s="97" t="s">
        <v>50</v>
      </c>
      <c r="B31" s="98" t="s">
        <v>23</v>
      </c>
      <c r="C31" s="98" t="s">
        <v>32</v>
      </c>
      <c r="D31" s="99">
        <v>2316.5163811451248</v>
      </c>
    </row>
    <row r="32" spans="1:4" ht="16.5" customHeight="1" x14ac:dyDescent="0.2">
      <c r="A32" s="94" t="s">
        <v>51</v>
      </c>
      <c r="B32" s="95" t="s">
        <v>23</v>
      </c>
      <c r="C32" s="95" t="s">
        <v>32</v>
      </c>
      <c r="D32" s="100">
        <v>2316.5163811451248</v>
      </c>
    </row>
    <row r="33" spans="1:4" ht="16.5" customHeight="1" x14ac:dyDescent="0.2">
      <c r="A33" s="97" t="s">
        <v>52</v>
      </c>
      <c r="B33" s="98" t="s">
        <v>23</v>
      </c>
      <c r="C33" s="98" t="s">
        <v>32</v>
      </c>
      <c r="D33" s="99">
        <v>2206.208591521875</v>
      </c>
    </row>
    <row r="34" spans="1:4" ht="16.5" customHeight="1" x14ac:dyDescent="0.2">
      <c r="A34" s="94" t="s">
        <v>54</v>
      </c>
      <c r="B34" s="95" t="s">
        <v>23</v>
      </c>
      <c r="C34" s="95" t="s">
        <v>32</v>
      </c>
      <c r="D34" s="100">
        <v>2206.208591521875</v>
      </c>
    </row>
    <row r="35" spans="1:4" ht="16.5" customHeight="1" x14ac:dyDescent="0.2">
      <c r="A35" s="97" t="s">
        <v>55</v>
      </c>
      <c r="B35" s="98" t="s">
        <v>23</v>
      </c>
      <c r="C35" s="98" t="s">
        <v>32</v>
      </c>
      <c r="D35" s="99">
        <v>2206.208591521875</v>
      </c>
    </row>
    <row r="36" spans="1:4" ht="16.5" customHeight="1" x14ac:dyDescent="0.2">
      <c r="A36" s="94" t="s">
        <v>56</v>
      </c>
      <c r="B36" s="95" t="s">
        <v>23</v>
      </c>
      <c r="C36" s="95" t="s">
        <v>32</v>
      </c>
      <c r="D36" s="100">
        <v>2206.208591521875</v>
      </c>
    </row>
    <row r="37" spans="1:4" ht="16.5" customHeight="1" x14ac:dyDescent="0.2">
      <c r="A37" s="97" t="s">
        <v>57</v>
      </c>
      <c r="B37" s="98" t="s">
        <v>23</v>
      </c>
      <c r="C37" s="98" t="s">
        <v>32</v>
      </c>
      <c r="D37" s="99">
        <v>2141.5297468499989</v>
      </c>
    </row>
    <row r="38" spans="1:4" ht="16.5" customHeight="1" x14ac:dyDescent="0.2">
      <c r="A38" s="94" t="s">
        <v>58</v>
      </c>
      <c r="B38" s="95" t="s">
        <v>23</v>
      </c>
      <c r="C38" s="95" t="s">
        <v>32</v>
      </c>
      <c r="D38" s="100">
        <v>2095.89024208725</v>
      </c>
    </row>
    <row r="39" spans="1:4" ht="16.5" customHeight="1" x14ac:dyDescent="0.2">
      <c r="A39" s="97" t="s">
        <v>59</v>
      </c>
      <c r="B39" s="98" t="s">
        <v>23</v>
      </c>
      <c r="C39" s="98" t="s">
        <v>32</v>
      </c>
      <c r="D39" s="99">
        <v>2095.89024208725</v>
      </c>
    </row>
    <row r="40" spans="1:4" ht="16.5" customHeight="1" x14ac:dyDescent="0.2">
      <c r="A40" s="94" t="s">
        <v>60</v>
      </c>
      <c r="B40" s="95" t="s">
        <v>23</v>
      </c>
      <c r="C40" s="95" t="s">
        <v>32</v>
      </c>
      <c r="D40" s="100">
        <v>2095.89024208725</v>
      </c>
    </row>
    <row r="41" spans="1:4" ht="16.5" customHeight="1" x14ac:dyDescent="0.2">
      <c r="A41" s="97" t="s">
        <v>61</v>
      </c>
      <c r="B41" s="98" t="s">
        <v>23</v>
      </c>
      <c r="C41" s="98" t="s">
        <v>32</v>
      </c>
      <c r="D41" s="99">
        <v>1987.6944147389997</v>
      </c>
    </row>
    <row r="42" spans="1:4" ht="16.5" customHeight="1" x14ac:dyDescent="0.2">
      <c r="A42" s="94" t="s">
        <v>62</v>
      </c>
      <c r="B42" s="95" t="s">
        <v>23</v>
      </c>
      <c r="C42" s="95" t="s">
        <v>63</v>
      </c>
      <c r="D42" s="100">
        <v>1985.5824524639997</v>
      </c>
    </row>
    <row r="43" spans="1:4" ht="16.5" customHeight="1" x14ac:dyDescent="0.2">
      <c r="A43" s="97" t="s">
        <v>64</v>
      </c>
      <c r="B43" s="98" t="s">
        <v>23</v>
      </c>
      <c r="C43" s="98" t="s">
        <v>63</v>
      </c>
      <c r="D43" s="99">
        <v>1985.5824524639997</v>
      </c>
    </row>
    <row r="44" spans="1:4" ht="16.5" customHeight="1" x14ac:dyDescent="0.2">
      <c r="A44" s="94" t="s">
        <v>65</v>
      </c>
      <c r="B44" s="95" t="s">
        <v>23</v>
      </c>
      <c r="C44" s="95" t="s">
        <v>63</v>
      </c>
      <c r="D44" s="100">
        <v>1875.2746628407499</v>
      </c>
    </row>
    <row r="45" spans="1:4" ht="16.5" customHeight="1" x14ac:dyDescent="0.2">
      <c r="A45" s="97" t="s">
        <v>66</v>
      </c>
      <c r="B45" s="98" t="s">
        <v>23</v>
      </c>
      <c r="C45" s="98" t="s">
        <v>63</v>
      </c>
      <c r="D45" s="99">
        <v>1875.2746628407499</v>
      </c>
    </row>
    <row r="46" spans="1:4" ht="16.5" customHeight="1" x14ac:dyDescent="0.2">
      <c r="A46" s="94" t="s">
        <v>67</v>
      </c>
      <c r="B46" s="95" t="s">
        <v>23</v>
      </c>
      <c r="C46" s="95" t="s">
        <v>63</v>
      </c>
      <c r="D46" s="100">
        <v>1875.2746628407499</v>
      </c>
    </row>
    <row r="47" spans="1:4" ht="16.5" customHeight="1" x14ac:dyDescent="0.2">
      <c r="A47" s="97" t="s">
        <v>68</v>
      </c>
      <c r="B47" s="98" t="s">
        <v>23</v>
      </c>
      <c r="C47" s="98" t="s">
        <v>63</v>
      </c>
      <c r="D47" s="99">
        <v>1875.2746628407499</v>
      </c>
    </row>
    <row r="48" spans="1:4" ht="16.5" customHeight="1" x14ac:dyDescent="0.2">
      <c r="A48" s="94" t="s">
        <v>70</v>
      </c>
      <c r="B48" s="95" t="s">
        <v>23</v>
      </c>
      <c r="C48" s="95" t="s">
        <v>63</v>
      </c>
      <c r="D48" s="100">
        <v>1875.2746628407499</v>
      </c>
    </row>
    <row r="49" spans="1:4" ht="16.5" customHeight="1" x14ac:dyDescent="0.2">
      <c r="A49" s="97" t="s">
        <v>71</v>
      </c>
      <c r="B49" s="98" t="s">
        <v>23</v>
      </c>
      <c r="C49" s="98" t="s">
        <v>63</v>
      </c>
      <c r="D49" s="99">
        <v>1856.7105144435</v>
      </c>
    </row>
    <row r="50" spans="1:4" ht="16.5" customHeight="1" x14ac:dyDescent="0.2">
      <c r="A50" s="94" t="s">
        <v>72</v>
      </c>
      <c r="B50" s="95" t="s">
        <v>23</v>
      </c>
      <c r="C50" s="95" t="s">
        <v>73</v>
      </c>
      <c r="D50" s="100">
        <v>1820.1207680291247</v>
      </c>
    </row>
    <row r="51" spans="1:4" ht="16.5" customHeight="1" x14ac:dyDescent="0.2">
      <c r="A51" s="97" t="s">
        <v>74</v>
      </c>
      <c r="B51" s="98" t="s">
        <v>23</v>
      </c>
      <c r="C51" s="98" t="s">
        <v>73</v>
      </c>
      <c r="D51" s="99">
        <v>1820.1207680291247</v>
      </c>
    </row>
    <row r="52" spans="1:4" ht="16.5" customHeight="1" x14ac:dyDescent="0.2">
      <c r="A52" s="94" t="s">
        <v>75</v>
      </c>
      <c r="B52" s="95" t="s">
        <v>23</v>
      </c>
      <c r="C52" s="95" t="s">
        <v>73</v>
      </c>
      <c r="D52" s="100">
        <v>1764.9668732174998</v>
      </c>
    </row>
    <row r="53" spans="1:4" ht="16.5" customHeight="1" x14ac:dyDescent="0.2">
      <c r="A53" s="97" t="s">
        <v>76</v>
      </c>
      <c r="B53" s="98" t="s">
        <v>23</v>
      </c>
      <c r="C53" s="98" t="s">
        <v>73</v>
      </c>
      <c r="D53" s="99">
        <v>1654.6485237828749</v>
      </c>
    </row>
    <row r="54" spans="1:4" ht="16.5" customHeight="1" x14ac:dyDescent="0.2">
      <c r="A54" s="94" t="s">
        <v>77</v>
      </c>
      <c r="B54" s="95" t="s">
        <v>23</v>
      </c>
      <c r="C54" s="95" t="s">
        <v>73</v>
      </c>
      <c r="D54" s="100">
        <v>1654.6485237828749</v>
      </c>
    </row>
    <row r="55" spans="1:4" ht="16.5" customHeight="1" x14ac:dyDescent="0.2">
      <c r="A55" s="97" t="s">
        <v>78</v>
      </c>
      <c r="B55" s="98" t="s">
        <v>23</v>
      </c>
      <c r="C55" s="98" t="s">
        <v>73</v>
      </c>
      <c r="D55" s="99">
        <v>1654.6485237828749</v>
      </c>
    </row>
    <row r="56" spans="1:4" ht="16.5" customHeight="1" x14ac:dyDescent="0.2">
      <c r="A56" s="179" t="s">
        <v>80</v>
      </c>
      <c r="B56" s="95" t="s">
        <v>23</v>
      </c>
      <c r="C56" s="95" t="s">
        <v>11</v>
      </c>
      <c r="D56" s="175">
        <v>1589.47</v>
      </c>
    </row>
    <row r="57" spans="1:4" ht="16.5" customHeight="1" x14ac:dyDescent="0.2">
      <c r="A57" s="180" t="s">
        <v>81</v>
      </c>
      <c r="B57" s="98" t="s">
        <v>23</v>
      </c>
      <c r="C57" s="98" t="s">
        <v>11</v>
      </c>
      <c r="D57" s="175">
        <v>1589.47</v>
      </c>
    </row>
    <row r="58" spans="1:4" ht="16.5" customHeight="1" x14ac:dyDescent="0.2">
      <c r="A58" s="179" t="s">
        <v>82</v>
      </c>
      <c r="B58" s="102" t="s">
        <v>23</v>
      </c>
      <c r="C58" s="102" t="s">
        <v>11</v>
      </c>
      <c r="D58" s="175">
        <v>1589.47</v>
      </c>
    </row>
    <row r="59" spans="1:4" ht="16.5" customHeight="1" x14ac:dyDescent="0.2">
      <c r="A59" s="180" t="s">
        <v>84</v>
      </c>
      <c r="B59" s="104" t="s">
        <v>23</v>
      </c>
      <c r="C59" s="104" t="s">
        <v>11</v>
      </c>
      <c r="D59" s="175">
        <v>1589.47</v>
      </c>
    </row>
    <row r="60" spans="1:4" ht="16.5" customHeight="1" x14ac:dyDescent="0.2">
      <c r="A60" s="179" t="s">
        <v>86</v>
      </c>
      <c r="B60" s="102" t="s">
        <v>23</v>
      </c>
      <c r="C60" s="102" t="s">
        <v>11</v>
      </c>
      <c r="D60" s="175">
        <v>1589.47</v>
      </c>
    </row>
    <row r="61" spans="1:4" ht="16.5" customHeight="1" x14ac:dyDescent="0.2">
      <c r="A61" s="180" t="s">
        <v>87</v>
      </c>
      <c r="B61" s="104" t="s">
        <v>23</v>
      </c>
      <c r="C61" s="104" t="s">
        <v>11</v>
      </c>
      <c r="D61" s="175">
        <v>1589.47</v>
      </c>
    </row>
    <row r="62" spans="1:4" ht="16.5" customHeight="1" x14ac:dyDescent="0.2">
      <c r="A62" s="179" t="s">
        <v>88</v>
      </c>
      <c r="B62" s="102" t="s">
        <v>23</v>
      </c>
      <c r="C62" s="102" t="s">
        <v>11</v>
      </c>
      <c r="D62" s="175">
        <v>1589.47</v>
      </c>
    </row>
    <row r="63" spans="1:4" ht="16.5" customHeight="1" x14ac:dyDescent="0.2">
      <c r="A63" s="180" t="s">
        <v>89</v>
      </c>
      <c r="B63" s="104" t="s">
        <v>23</v>
      </c>
      <c r="C63" s="104" t="s">
        <v>90</v>
      </c>
      <c r="D63" s="175">
        <v>1589.47</v>
      </c>
    </row>
    <row r="64" spans="1:4" ht="16.5" customHeight="1" x14ac:dyDescent="0.2">
      <c r="A64" s="179" t="s">
        <v>92</v>
      </c>
      <c r="B64" s="102" t="s">
        <v>23</v>
      </c>
      <c r="C64" s="102" t="s">
        <v>90</v>
      </c>
      <c r="D64" s="175">
        <v>1589.47</v>
      </c>
    </row>
    <row r="65" spans="1:4" ht="16.5" customHeight="1" x14ac:dyDescent="0.2">
      <c r="A65" s="180" t="s">
        <v>93</v>
      </c>
      <c r="B65" s="104" t="s">
        <v>23</v>
      </c>
      <c r="C65" s="104" t="s">
        <v>90</v>
      </c>
      <c r="D65" s="175">
        <v>1589.47</v>
      </c>
    </row>
    <row r="66" spans="1:4" ht="16.5" customHeight="1" x14ac:dyDescent="0.2">
      <c r="A66" s="179" t="s">
        <v>94</v>
      </c>
      <c r="B66" s="102" t="s">
        <v>23</v>
      </c>
      <c r="C66" s="102" t="s">
        <v>90</v>
      </c>
      <c r="D66" s="175">
        <v>1589.47</v>
      </c>
    </row>
    <row r="67" spans="1:4" ht="16.5" customHeight="1" x14ac:dyDescent="0.2">
      <c r="A67" s="180" t="s">
        <v>96</v>
      </c>
      <c r="B67" s="104" t="s">
        <v>23</v>
      </c>
      <c r="C67" s="104" t="s">
        <v>90</v>
      </c>
      <c r="D67" s="175">
        <v>1589.47</v>
      </c>
    </row>
    <row r="68" spans="1:4" ht="16.5" customHeight="1" x14ac:dyDescent="0.2">
      <c r="A68" s="179" t="s">
        <v>97</v>
      </c>
      <c r="B68" s="102" t="s">
        <v>23</v>
      </c>
      <c r="C68" s="102" t="s">
        <v>90</v>
      </c>
      <c r="D68" s="175">
        <v>1589.47</v>
      </c>
    </row>
    <row r="69" spans="1:4" ht="16.5" customHeight="1" x14ac:dyDescent="0.2">
      <c r="A69" s="97" t="s">
        <v>98</v>
      </c>
      <c r="B69" s="98" t="s">
        <v>99</v>
      </c>
      <c r="C69" s="98" t="s">
        <v>34</v>
      </c>
      <c r="D69" s="99">
        <v>2647.4397500148748</v>
      </c>
    </row>
    <row r="70" spans="1:4" ht="16.5" customHeight="1" x14ac:dyDescent="0.2">
      <c r="A70" s="94" t="s">
        <v>100</v>
      </c>
      <c r="B70" s="95" t="s">
        <v>99</v>
      </c>
      <c r="C70" s="95" t="s">
        <v>34</v>
      </c>
      <c r="D70" s="100">
        <v>2647.4397500148748</v>
      </c>
    </row>
    <row r="71" spans="1:4" ht="16.5" customHeight="1" x14ac:dyDescent="0.2">
      <c r="A71" s="97" t="s">
        <v>101</v>
      </c>
      <c r="B71" s="98" t="s">
        <v>99</v>
      </c>
      <c r="C71" s="98" t="s">
        <v>34</v>
      </c>
      <c r="D71" s="99">
        <v>2647.4397500148748</v>
      </c>
    </row>
    <row r="72" spans="1:4" ht="16.5" customHeight="1" x14ac:dyDescent="0.2">
      <c r="A72" s="94" t="s">
        <v>103</v>
      </c>
      <c r="B72" s="95" t="s">
        <v>99</v>
      </c>
      <c r="C72" s="95" t="s">
        <v>34</v>
      </c>
      <c r="D72" s="100">
        <v>2426.8241707683737</v>
      </c>
    </row>
    <row r="73" spans="1:4" ht="16.5" customHeight="1" x14ac:dyDescent="0.2">
      <c r="A73" s="97" t="s">
        <v>104</v>
      </c>
      <c r="B73" s="98" t="s">
        <v>99</v>
      </c>
      <c r="C73" s="98" t="s">
        <v>32</v>
      </c>
      <c r="D73" s="99">
        <v>2095.89024208725</v>
      </c>
    </row>
    <row r="74" spans="1:4" ht="16.5" customHeight="1" x14ac:dyDescent="0.2">
      <c r="A74" s="94" t="s">
        <v>105</v>
      </c>
      <c r="B74" s="95" t="s">
        <v>99</v>
      </c>
      <c r="C74" s="95" t="s">
        <v>32</v>
      </c>
      <c r="D74" s="100">
        <v>2095.89024208725</v>
      </c>
    </row>
    <row r="75" spans="1:4" ht="16.5" customHeight="1" x14ac:dyDescent="0.2">
      <c r="A75" s="97" t="s">
        <v>106</v>
      </c>
      <c r="B75" s="98" t="s">
        <v>99</v>
      </c>
      <c r="C75" s="98" t="s">
        <v>32</v>
      </c>
      <c r="D75" s="99">
        <v>2095.89024208725</v>
      </c>
    </row>
    <row r="76" spans="1:4" ht="16.5" customHeight="1" x14ac:dyDescent="0.2">
      <c r="A76" s="94" t="s">
        <v>107</v>
      </c>
      <c r="B76" s="95" t="s">
        <v>99</v>
      </c>
      <c r="C76" s="95" t="s">
        <v>63</v>
      </c>
      <c r="D76" s="100">
        <v>1875.2746628407499</v>
      </c>
    </row>
    <row r="77" spans="1:4" ht="16.5" customHeight="1" x14ac:dyDescent="0.2">
      <c r="A77" s="103" t="s">
        <v>108</v>
      </c>
      <c r="B77" s="104" t="s">
        <v>99</v>
      </c>
      <c r="C77" s="104" t="s">
        <v>73</v>
      </c>
      <c r="D77" s="99">
        <v>1747.4903853918747</v>
      </c>
    </row>
    <row r="78" spans="1:4" ht="16.5" customHeight="1" x14ac:dyDescent="0.2">
      <c r="A78" s="101" t="s">
        <v>110</v>
      </c>
      <c r="B78" s="102" t="s">
        <v>99</v>
      </c>
      <c r="C78" s="102" t="s">
        <v>73</v>
      </c>
      <c r="D78" s="100">
        <v>1654.6485237828749</v>
      </c>
    </row>
    <row r="79" spans="1:4" ht="16.5" customHeight="1" x14ac:dyDescent="0.2">
      <c r="A79" s="180" t="s">
        <v>111</v>
      </c>
      <c r="B79" s="104" t="s">
        <v>99</v>
      </c>
      <c r="C79" s="104" t="s">
        <v>11</v>
      </c>
      <c r="D79" s="175">
        <v>1589.47</v>
      </c>
    </row>
    <row r="80" spans="1:4" ht="16.5" customHeight="1" thickBot="1" x14ac:dyDescent="0.25">
      <c r="A80" s="181" t="s">
        <v>112</v>
      </c>
      <c r="B80" s="105" t="s">
        <v>99</v>
      </c>
      <c r="C80" s="105" t="s">
        <v>11</v>
      </c>
      <c r="D80" s="174">
        <v>1589.47</v>
      </c>
    </row>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autoFilter ref="A7:D80" xr:uid="{F39C277B-0180-D549-AD73-81D0F849AD1D}"/>
  <mergeCells count="1">
    <mergeCell ref="A1:D1"/>
  </mergeCells>
  <conditionalFormatting sqref="D11:D55 D69:D80">
    <cfRule type="cellIs" dxfId="29" priority="3" operator="lessThanOrEqual">
      <formula>#REF!</formula>
    </cfRule>
  </conditionalFormatting>
  <conditionalFormatting sqref="D56">
    <cfRule type="cellIs" dxfId="28" priority="2" operator="lessThanOrEqual">
      <formula>#REF!</formula>
    </cfRule>
  </conditionalFormatting>
  <conditionalFormatting sqref="D57:D68">
    <cfRule type="cellIs" dxfId="27" priority="1" operator="lessThanOrEqual">
      <formula>#REF!</formula>
    </cfRule>
  </conditionalFormatting>
  <pageMargins left="0.70866141732283505" right="0.70866141732283505" top="0.74803149606299202" bottom="0.74803149606299202" header="0" footer="0"/>
  <pageSetup scale="92" fitToHeight="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09"/>
  <sheetViews>
    <sheetView showGridLines="0" topLeftCell="A6" zoomScale="129" zoomScaleNormal="129" workbookViewId="0">
      <selection activeCell="K35" sqref="K35"/>
    </sheetView>
  </sheetViews>
  <sheetFormatPr baseColWidth="10" defaultColWidth="11.1640625" defaultRowHeight="15" customHeight="1" x14ac:dyDescent="0.2"/>
  <cols>
    <col min="1" max="1" width="38.83203125" style="76" customWidth="1"/>
    <col min="2" max="2" width="9.33203125" style="76" customWidth="1"/>
    <col min="3" max="3" width="6.83203125" style="77" customWidth="1"/>
    <col min="4" max="4" width="6.6640625" style="77" customWidth="1"/>
    <col min="5" max="10" width="12" style="77" customWidth="1"/>
    <col min="11" max="11" width="11.83203125" style="77" customWidth="1"/>
    <col min="12" max="14" width="10.83203125" style="2" customWidth="1"/>
    <col min="15" max="22" width="10.83203125" style="10" customWidth="1"/>
    <col min="23" max="16384" width="11.1640625" style="10"/>
  </cols>
  <sheetData>
    <row r="1" spans="1:13" s="2" customFormat="1" ht="15" customHeight="1" x14ac:dyDescent="0.2">
      <c r="A1" s="204" t="s">
        <v>200</v>
      </c>
      <c r="B1" s="204"/>
      <c r="C1" s="204"/>
      <c r="D1" s="204"/>
      <c r="E1" s="204"/>
      <c r="F1" s="204"/>
      <c r="G1" s="204"/>
      <c r="H1" s="204"/>
      <c r="I1" s="204"/>
      <c r="J1" s="204"/>
      <c r="K1" s="204"/>
    </row>
    <row r="2" spans="1:13" s="2" customFormat="1" ht="32" customHeight="1" x14ac:dyDescent="0.2">
      <c r="A2" s="4" t="s">
        <v>202</v>
      </c>
      <c r="B2" s="3"/>
      <c r="C2" s="3"/>
      <c r="D2" s="3"/>
      <c r="E2" s="3"/>
      <c r="F2" s="3"/>
      <c r="G2" s="3"/>
      <c r="H2" s="3"/>
      <c r="I2" s="3"/>
      <c r="J2" s="3"/>
      <c r="K2" s="3"/>
    </row>
    <row r="3" spans="1:13" s="2" customFormat="1" ht="15" customHeight="1" x14ac:dyDescent="0.2">
      <c r="A3" s="5" t="s">
        <v>327</v>
      </c>
      <c r="B3" s="3"/>
      <c r="C3" s="3"/>
      <c r="D3" s="3"/>
      <c r="E3" s="3"/>
      <c r="F3" s="3"/>
      <c r="G3" s="3"/>
      <c r="H3" s="3"/>
      <c r="I3" s="3"/>
      <c r="J3" s="3"/>
      <c r="K3" s="3"/>
    </row>
    <row r="4" spans="1:13" s="2" customFormat="1" ht="15" customHeight="1" thickBot="1" x14ac:dyDescent="0.25">
      <c r="A4" s="172" t="s">
        <v>329</v>
      </c>
      <c r="B4" s="3"/>
      <c r="C4" s="3"/>
      <c r="D4" s="3"/>
      <c r="E4" s="3"/>
      <c r="F4" s="3"/>
      <c r="G4" s="3"/>
      <c r="H4" s="3"/>
      <c r="I4" s="3"/>
      <c r="J4" s="3"/>
      <c r="K4" s="3"/>
    </row>
    <row r="5" spans="1:13" ht="48" customHeight="1" x14ac:dyDescent="0.2">
      <c r="A5" s="8"/>
      <c r="B5" s="6"/>
      <c r="C5" s="3"/>
      <c r="D5" s="9"/>
      <c r="E5" s="209" t="s">
        <v>207</v>
      </c>
      <c r="F5" s="210"/>
      <c r="G5" s="210"/>
      <c r="H5" s="210"/>
      <c r="I5" s="210"/>
      <c r="J5" s="211"/>
      <c r="K5" s="123" t="s">
        <v>292</v>
      </c>
      <c r="L5" s="7"/>
      <c r="M5" s="7"/>
    </row>
    <row r="6" spans="1:13" ht="16" customHeight="1" x14ac:dyDescent="0.2">
      <c r="A6" s="208" t="s">
        <v>1</v>
      </c>
      <c r="B6" s="208"/>
      <c r="C6" s="208" t="s">
        <v>2</v>
      </c>
      <c r="D6" s="207" t="s">
        <v>3</v>
      </c>
      <c r="E6" s="205" t="s">
        <v>229</v>
      </c>
      <c r="F6" s="206"/>
      <c r="G6" s="188" t="s">
        <v>230</v>
      </c>
      <c r="H6" s="188"/>
      <c r="I6" s="189" t="s">
        <v>231</v>
      </c>
      <c r="J6" s="190"/>
      <c r="K6" s="117" t="s">
        <v>231</v>
      </c>
      <c r="L6" s="7"/>
      <c r="M6" s="7"/>
    </row>
    <row r="7" spans="1:13" ht="16" customHeight="1" x14ac:dyDescent="0.2">
      <c r="A7" s="208"/>
      <c r="B7" s="208"/>
      <c r="C7" s="208"/>
      <c r="D7" s="207"/>
      <c r="E7" s="118" t="s">
        <v>203</v>
      </c>
      <c r="F7" s="119" t="s">
        <v>204</v>
      </c>
      <c r="G7" s="118" t="s">
        <v>205</v>
      </c>
      <c r="H7" s="120" t="s">
        <v>206</v>
      </c>
      <c r="I7" s="121" t="s">
        <v>203</v>
      </c>
      <c r="J7" s="119" t="s">
        <v>204</v>
      </c>
      <c r="K7" s="122" t="s">
        <v>203</v>
      </c>
      <c r="L7" s="7"/>
      <c r="M7" s="7"/>
    </row>
    <row r="8" spans="1:13" ht="14" customHeight="1" x14ac:dyDescent="0.2">
      <c r="A8" s="11"/>
      <c r="B8" s="11"/>
      <c r="C8" s="12"/>
      <c r="D8" s="13"/>
      <c r="E8" s="14"/>
      <c r="F8" s="15"/>
      <c r="G8" s="16"/>
      <c r="H8" s="13"/>
      <c r="I8" s="14"/>
      <c r="J8" s="15"/>
      <c r="K8" s="17"/>
      <c r="L8" s="7"/>
      <c r="M8" s="7"/>
    </row>
    <row r="9" spans="1:13" ht="16" customHeight="1" x14ac:dyDescent="0.2">
      <c r="A9" s="193" t="s">
        <v>28</v>
      </c>
      <c r="B9" s="18"/>
      <c r="C9" s="19" t="s">
        <v>208</v>
      </c>
      <c r="D9" s="20" t="s">
        <v>32</v>
      </c>
      <c r="E9" s="21">
        <v>863.85226295249981</v>
      </c>
      <c r="F9" s="22">
        <f t="shared" ref="F9:F42" si="0">E9+(E9/35*4*1.25)</f>
        <v>987.25972908857125</v>
      </c>
      <c r="G9" s="23">
        <f t="shared" ref="G9:G135" si="1">E9/4.5</f>
        <v>191.96716954499996</v>
      </c>
      <c r="H9" s="24">
        <f t="shared" ref="H9:H135" si="2">G9/7*8</f>
        <v>219.39105090857137</v>
      </c>
      <c r="I9" s="21">
        <f t="shared" ref="I9:I24" si="3">E9*3.8</f>
        <v>3282.6385992194992</v>
      </c>
      <c r="J9" s="22">
        <f t="shared" ref="J9:J135" si="4">I9+(I9/151.67*1.25*17.3333)</f>
        <v>3751.5757624015009</v>
      </c>
      <c r="K9" s="25">
        <v>2316.5163811451248</v>
      </c>
      <c r="L9" s="7"/>
      <c r="M9" s="7"/>
    </row>
    <row r="10" spans="1:13" ht="16" customHeight="1" x14ac:dyDescent="0.2">
      <c r="A10" s="187"/>
      <c r="B10" s="26" t="s">
        <v>254</v>
      </c>
      <c r="C10" s="27" t="s">
        <v>208</v>
      </c>
      <c r="D10" s="28" t="s">
        <v>32</v>
      </c>
      <c r="E10" s="29">
        <v>1077.2012577375001</v>
      </c>
      <c r="F10" s="30">
        <f t="shared" si="0"/>
        <v>1231.0871517</v>
      </c>
      <c r="G10" s="31">
        <f t="shared" si="1"/>
        <v>239.37805727500003</v>
      </c>
      <c r="H10" s="32">
        <f t="shared" si="2"/>
        <v>273.57492260000004</v>
      </c>
      <c r="I10" s="29">
        <f t="shared" si="3"/>
        <v>4093.3647794025001</v>
      </c>
      <c r="J10" s="30">
        <f t="shared" si="4"/>
        <v>4678.1172002076801</v>
      </c>
      <c r="K10" s="25">
        <v>2316.5163811451248</v>
      </c>
      <c r="L10" s="7"/>
      <c r="M10" s="7"/>
    </row>
    <row r="11" spans="1:13" ht="16" customHeight="1" x14ac:dyDescent="0.2">
      <c r="A11" s="191" t="s">
        <v>53</v>
      </c>
      <c r="B11" s="33"/>
      <c r="C11" s="34" t="s">
        <v>209</v>
      </c>
      <c r="D11" s="35" t="s">
        <v>32</v>
      </c>
      <c r="E11" s="36">
        <v>869.08550548499989</v>
      </c>
      <c r="F11" s="37">
        <f t="shared" si="0"/>
        <v>993.24057769714273</v>
      </c>
      <c r="G11" s="38">
        <f t="shared" si="1"/>
        <v>193.13011232999997</v>
      </c>
      <c r="H11" s="39">
        <f t="shared" si="2"/>
        <v>220.72012837714283</v>
      </c>
      <c r="I11" s="36">
        <f t="shared" si="3"/>
        <v>3302.5249208429996</v>
      </c>
      <c r="J11" s="37">
        <f t="shared" si="4"/>
        <v>3774.3029192148592</v>
      </c>
      <c r="K11" s="40">
        <v>2426.8241707683737</v>
      </c>
      <c r="L11" s="7"/>
      <c r="M11" s="7"/>
    </row>
    <row r="12" spans="1:13" ht="16" customHeight="1" x14ac:dyDescent="0.2">
      <c r="A12" s="192"/>
      <c r="B12" s="33" t="s">
        <v>254</v>
      </c>
      <c r="C12" s="34" t="s">
        <v>209</v>
      </c>
      <c r="D12" s="35" t="s">
        <v>32</v>
      </c>
      <c r="E12" s="36">
        <v>1028.0516231925001</v>
      </c>
      <c r="F12" s="37">
        <f t="shared" si="0"/>
        <v>1174.9161407914287</v>
      </c>
      <c r="G12" s="38">
        <f t="shared" si="1"/>
        <v>228.45591626500001</v>
      </c>
      <c r="H12" s="39">
        <f t="shared" si="2"/>
        <v>261.09247573142858</v>
      </c>
      <c r="I12" s="36">
        <f t="shared" si="3"/>
        <v>3906.5961681315002</v>
      </c>
      <c r="J12" s="37">
        <f t="shared" si="4"/>
        <v>4464.6679964518153</v>
      </c>
      <c r="K12" s="40">
        <v>2426.8241707683737</v>
      </c>
      <c r="L12" s="7"/>
      <c r="M12" s="7"/>
    </row>
    <row r="13" spans="1:13" ht="16" customHeight="1" x14ac:dyDescent="0.2">
      <c r="A13" s="186" t="s">
        <v>69</v>
      </c>
      <c r="B13" s="26"/>
      <c r="C13" s="27" t="s">
        <v>210</v>
      </c>
      <c r="D13" s="28" t="s">
        <v>34</v>
      </c>
      <c r="E13" s="29">
        <v>863.85226295249981</v>
      </c>
      <c r="F13" s="30">
        <f t="shared" si="0"/>
        <v>987.25972908857125</v>
      </c>
      <c r="G13" s="31">
        <f t="shared" si="1"/>
        <v>191.96716954499996</v>
      </c>
      <c r="H13" s="32">
        <f t="shared" si="2"/>
        <v>219.39105090857137</v>
      </c>
      <c r="I13" s="29">
        <f t="shared" si="3"/>
        <v>3282.6385992194992</v>
      </c>
      <c r="J13" s="30">
        <f t="shared" si="4"/>
        <v>3751.5757624015009</v>
      </c>
      <c r="K13" s="25">
        <v>2647.4397500148748</v>
      </c>
      <c r="L13" s="7"/>
      <c r="M13" s="7"/>
    </row>
    <row r="14" spans="1:13" ht="16" customHeight="1" x14ac:dyDescent="0.2">
      <c r="A14" s="187"/>
      <c r="B14" s="26" t="s">
        <v>254</v>
      </c>
      <c r="C14" s="27" t="s">
        <v>210</v>
      </c>
      <c r="D14" s="28" t="s">
        <v>34</v>
      </c>
      <c r="E14" s="29">
        <v>1109.631039435</v>
      </c>
      <c r="F14" s="30">
        <f t="shared" si="0"/>
        <v>1268.1497593542858</v>
      </c>
      <c r="G14" s="31">
        <f t="shared" si="1"/>
        <v>246.58467543</v>
      </c>
      <c r="H14" s="32">
        <f t="shared" si="2"/>
        <v>281.8110576342857</v>
      </c>
      <c r="I14" s="29">
        <f t="shared" si="3"/>
        <v>4216.5979498529996</v>
      </c>
      <c r="J14" s="30">
        <f t="shared" si="4"/>
        <v>4818.9546885306136</v>
      </c>
      <c r="K14" s="25">
        <v>2647.4397500148748</v>
      </c>
      <c r="L14" s="7"/>
      <c r="M14" s="7"/>
    </row>
    <row r="15" spans="1:13" ht="16" customHeight="1" x14ac:dyDescent="0.2">
      <c r="A15" s="191" t="s">
        <v>79</v>
      </c>
      <c r="B15" s="33"/>
      <c r="C15" s="34" t="s">
        <v>208</v>
      </c>
      <c r="D15" s="35" t="s">
        <v>63</v>
      </c>
      <c r="E15" s="36">
        <v>753.06393373499998</v>
      </c>
      <c r="F15" s="37">
        <f t="shared" si="0"/>
        <v>860.64449569714282</v>
      </c>
      <c r="G15" s="38">
        <f t="shared" si="1"/>
        <v>167.34754082999999</v>
      </c>
      <c r="H15" s="39">
        <f t="shared" si="2"/>
        <v>191.25433237714284</v>
      </c>
      <c r="I15" s="36">
        <f t="shared" si="3"/>
        <v>2861.6429481929999</v>
      </c>
      <c r="J15" s="37">
        <f t="shared" si="4"/>
        <v>3270.4393129480086</v>
      </c>
      <c r="K15" s="40">
        <v>1930.4285576523737</v>
      </c>
      <c r="L15" s="7"/>
      <c r="M15" s="7"/>
    </row>
    <row r="16" spans="1:13" ht="16" customHeight="1" x14ac:dyDescent="0.2">
      <c r="A16" s="192"/>
      <c r="B16" s="33" t="s">
        <v>254</v>
      </c>
      <c r="C16" s="34" t="s">
        <v>208</v>
      </c>
      <c r="D16" s="35" t="s">
        <v>63</v>
      </c>
      <c r="E16" s="36">
        <v>999.15389891999985</v>
      </c>
      <c r="F16" s="37">
        <f t="shared" si="0"/>
        <v>1141.8901701942855</v>
      </c>
      <c r="G16" s="38">
        <f t="shared" si="1"/>
        <v>222.03419975999998</v>
      </c>
      <c r="H16" s="39">
        <f t="shared" si="2"/>
        <v>253.7533711542857</v>
      </c>
      <c r="I16" s="36">
        <f t="shared" si="3"/>
        <v>3796.7848158959991</v>
      </c>
      <c r="J16" s="37">
        <f t="shared" si="4"/>
        <v>4339.1696831190011</v>
      </c>
      <c r="K16" s="40">
        <v>1930.4285576523737</v>
      </c>
      <c r="L16" s="7"/>
      <c r="M16" s="7"/>
    </row>
    <row r="17" spans="1:13" ht="16" customHeight="1" x14ac:dyDescent="0.2">
      <c r="A17" s="186" t="s">
        <v>83</v>
      </c>
      <c r="B17" s="26"/>
      <c r="C17" s="27" t="s">
        <v>209</v>
      </c>
      <c r="D17" s="28" t="s">
        <v>11</v>
      </c>
      <c r="E17" s="29">
        <v>641.10932864999984</v>
      </c>
      <c r="F17" s="30">
        <f t="shared" si="0"/>
        <v>732.69637559999978</v>
      </c>
      <c r="G17" s="31">
        <f t="shared" si="1"/>
        <v>142.46873969999996</v>
      </c>
      <c r="H17" s="32">
        <f t="shared" si="2"/>
        <v>162.82141679999995</v>
      </c>
      <c r="I17" s="29">
        <f t="shared" si="3"/>
        <v>2436.2154488699994</v>
      </c>
      <c r="J17" s="30">
        <f t="shared" si="4"/>
        <v>2784.2379091447601</v>
      </c>
      <c r="K17" s="25">
        <v>1654.6485237828749</v>
      </c>
      <c r="L17" s="7"/>
      <c r="M17" s="7"/>
    </row>
    <row r="18" spans="1:13" ht="16" customHeight="1" x14ac:dyDescent="0.2">
      <c r="A18" s="187"/>
      <c r="B18" s="26" t="s">
        <v>254</v>
      </c>
      <c r="C18" s="27" t="s">
        <v>209</v>
      </c>
      <c r="D18" s="28" t="s">
        <v>11</v>
      </c>
      <c r="E18" s="29">
        <v>810.09721741499993</v>
      </c>
      <c r="F18" s="30">
        <f t="shared" si="0"/>
        <v>925.82539133142848</v>
      </c>
      <c r="G18" s="31">
        <f t="shared" si="1"/>
        <v>180.02160386999998</v>
      </c>
      <c r="H18" s="32">
        <f t="shared" si="2"/>
        <v>205.73897585142853</v>
      </c>
      <c r="I18" s="29">
        <f t="shared" si="3"/>
        <v>3078.3694261769997</v>
      </c>
      <c r="J18" s="30">
        <f t="shared" si="4"/>
        <v>3518.125976374417</v>
      </c>
      <c r="K18" s="25">
        <v>1654.6485237828749</v>
      </c>
      <c r="L18" s="7"/>
      <c r="M18" s="7"/>
    </row>
    <row r="19" spans="1:13" ht="16" customHeight="1" x14ac:dyDescent="0.2">
      <c r="A19" s="191" t="s">
        <v>85</v>
      </c>
      <c r="B19" s="33"/>
      <c r="C19" s="34" t="s">
        <v>210</v>
      </c>
      <c r="D19" s="35" t="s">
        <v>73</v>
      </c>
      <c r="E19" s="36">
        <v>722.43532961999983</v>
      </c>
      <c r="F19" s="37">
        <f t="shared" si="0"/>
        <v>825.64037670857124</v>
      </c>
      <c r="G19" s="38">
        <f t="shared" si="1"/>
        <v>160.54118435999996</v>
      </c>
      <c r="H19" s="39">
        <f t="shared" si="2"/>
        <v>183.47563926857137</v>
      </c>
      <c r="I19" s="36">
        <f t="shared" si="3"/>
        <v>2745.2542525559993</v>
      </c>
      <c r="J19" s="37">
        <f t="shared" si="4"/>
        <v>3137.4240581852346</v>
      </c>
      <c r="K19" s="40">
        <v>1820.12076802912</v>
      </c>
      <c r="L19" s="7"/>
      <c r="M19" s="7"/>
    </row>
    <row r="20" spans="1:13" ht="16" customHeight="1" x14ac:dyDescent="0.2">
      <c r="A20" s="192"/>
      <c r="B20" s="81" t="s">
        <v>254</v>
      </c>
      <c r="C20" s="34" t="s">
        <v>210</v>
      </c>
      <c r="D20" s="35" t="s">
        <v>73</v>
      </c>
      <c r="E20" s="36">
        <v>810.09721741499993</v>
      </c>
      <c r="F20" s="37">
        <f t="shared" si="0"/>
        <v>925.82539133142848</v>
      </c>
      <c r="G20" s="38">
        <f t="shared" si="1"/>
        <v>180.02160386999998</v>
      </c>
      <c r="H20" s="39">
        <f t="shared" si="2"/>
        <v>205.73897585142853</v>
      </c>
      <c r="I20" s="36">
        <f t="shared" si="3"/>
        <v>3078.3694261769997</v>
      </c>
      <c r="J20" s="37">
        <f t="shared" si="4"/>
        <v>3518.125976374417</v>
      </c>
      <c r="K20" s="40">
        <v>1820.1207680291247</v>
      </c>
      <c r="L20" s="7"/>
      <c r="M20" s="7"/>
    </row>
    <row r="21" spans="1:13" ht="16" customHeight="1" x14ac:dyDescent="0.2">
      <c r="A21" s="186" t="s">
        <v>91</v>
      </c>
      <c r="B21" s="26"/>
      <c r="C21" s="27" t="s">
        <v>208</v>
      </c>
      <c r="D21" s="28" t="s">
        <v>63</v>
      </c>
      <c r="E21" s="29">
        <v>727.71008417999985</v>
      </c>
      <c r="F21" s="30">
        <f t="shared" si="0"/>
        <v>831.66866763428561</v>
      </c>
      <c r="G21" s="31">
        <f t="shared" si="1"/>
        <v>161.71335203999996</v>
      </c>
      <c r="H21" s="32">
        <f t="shared" si="2"/>
        <v>184.81525947428568</v>
      </c>
      <c r="I21" s="29">
        <f t="shared" si="3"/>
        <v>2765.2983198839993</v>
      </c>
      <c r="J21" s="30">
        <f t="shared" si="4"/>
        <v>3160.3314952651335</v>
      </c>
      <c r="K21" s="25">
        <v>1875.2746628407499</v>
      </c>
      <c r="L21" s="7"/>
      <c r="M21" s="7"/>
    </row>
    <row r="22" spans="1:13" ht="16" customHeight="1" x14ac:dyDescent="0.2">
      <c r="A22" s="187"/>
      <c r="B22" s="26" t="s">
        <v>254</v>
      </c>
      <c r="C22" s="27" t="s">
        <v>208</v>
      </c>
      <c r="D22" s="28" t="s">
        <v>63</v>
      </c>
      <c r="E22" s="29">
        <v>970.63725707999981</v>
      </c>
      <c r="F22" s="30">
        <f t="shared" si="0"/>
        <v>1109.2997223771426</v>
      </c>
      <c r="G22" s="31">
        <f t="shared" si="1"/>
        <v>215.69716823999997</v>
      </c>
      <c r="H22" s="32">
        <f t="shared" si="2"/>
        <v>246.51104941714283</v>
      </c>
      <c r="I22" s="29">
        <f t="shared" si="3"/>
        <v>3688.4215769039993</v>
      </c>
      <c r="J22" s="30">
        <f t="shared" si="4"/>
        <v>4215.3263514057962</v>
      </c>
      <c r="K22" s="25">
        <v>1875.2746628407499</v>
      </c>
      <c r="L22" s="7"/>
      <c r="M22" s="7"/>
    </row>
    <row r="23" spans="1:13" ht="16" customHeight="1" x14ac:dyDescent="0.2">
      <c r="A23" s="191" t="s">
        <v>95</v>
      </c>
      <c r="B23" s="33"/>
      <c r="C23" s="34" t="s">
        <v>211</v>
      </c>
      <c r="D23" s="35" t="s">
        <v>32</v>
      </c>
      <c r="E23" s="36">
        <v>787.51629049499979</v>
      </c>
      <c r="F23" s="37">
        <f t="shared" si="0"/>
        <v>900.01861770857113</v>
      </c>
      <c r="G23" s="38">
        <f t="shared" si="1"/>
        <v>175.00362010999996</v>
      </c>
      <c r="H23" s="39">
        <f t="shared" si="2"/>
        <v>200.00413726857138</v>
      </c>
      <c r="I23" s="36">
        <f t="shared" si="3"/>
        <v>2992.5619038809991</v>
      </c>
      <c r="J23" s="37">
        <f t="shared" si="4"/>
        <v>3420.0605295859882</v>
      </c>
      <c r="K23" s="40">
        <v>2371.6702759567488</v>
      </c>
      <c r="L23" s="7"/>
      <c r="M23" s="7"/>
    </row>
    <row r="24" spans="1:13" ht="16" customHeight="1" x14ac:dyDescent="0.2">
      <c r="A24" s="192"/>
      <c r="B24" s="81" t="s">
        <v>254</v>
      </c>
      <c r="C24" s="34" t="s">
        <v>211</v>
      </c>
      <c r="D24" s="35" t="s">
        <v>32</v>
      </c>
      <c r="E24" s="36">
        <v>1021.777852905</v>
      </c>
      <c r="F24" s="37">
        <f t="shared" si="0"/>
        <v>1167.7461176057143</v>
      </c>
      <c r="G24" s="38">
        <f t="shared" si="1"/>
        <v>227.06174509000002</v>
      </c>
      <c r="H24" s="39">
        <f t="shared" si="2"/>
        <v>259.49913724571428</v>
      </c>
      <c r="I24" s="36">
        <f t="shared" si="3"/>
        <v>3882.7558410389997</v>
      </c>
      <c r="J24" s="37">
        <f t="shared" si="4"/>
        <v>4437.4219897457424</v>
      </c>
      <c r="K24" s="40">
        <v>2371.6702759567488</v>
      </c>
      <c r="L24" s="7"/>
      <c r="M24" s="7"/>
    </row>
    <row r="25" spans="1:13" ht="16" customHeight="1" x14ac:dyDescent="0.2">
      <c r="A25" s="177" t="s">
        <v>102</v>
      </c>
      <c r="B25" s="41"/>
      <c r="C25" s="42" t="s">
        <v>211</v>
      </c>
      <c r="D25" s="28" t="s">
        <v>90</v>
      </c>
      <c r="E25" s="29">
        <v>433.0346844149999</v>
      </c>
      <c r="F25" s="30">
        <f t="shared" si="0"/>
        <v>494.89678218857131</v>
      </c>
      <c r="G25" s="31">
        <f t="shared" si="1"/>
        <v>96.229929869999978</v>
      </c>
      <c r="H25" s="32">
        <f t="shared" si="2"/>
        <v>109.97706270857141</v>
      </c>
      <c r="I25" s="166">
        <f>1589.47*1.3</f>
        <v>2066.3110000000001</v>
      </c>
      <c r="J25" s="167">
        <f t="shared" si="4"/>
        <v>2361.491230568834</v>
      </c>
      <c r="K25" s="175">
        <v>1589.47</v>
      </c>
      <c r="L25" s="7"/>
      <c r="M25" s="7"/>
    </row>
    <row r="26" spans="1:13" ht="16" customHeight="1" x14ac:dyDescent="0.2">
      <c r="A26" s="33" t="s">
        <v>109</v>
      </c>
      <c r="B26" s="43"/>
      <c r="C26" s="44" t="s">
        <v>212</v>
      </c>
      <c r="D26" s="35" t="s">
        <v>32</v>
      </c>
      <c r="E26" s="36">
        <v>708.02813101499976</v>
      </c>
      <c r="F26" s="37">
        <f t="shared" si="0"/>
        <v>809.17500687428537</v>
      </c>
      <c r="G26" s="38">
        <f t="shared" si="1"/>
        <v>157.33958466999994</v>
      </c>
      <c r="H26" s="39">
        <f t="shared" si="2"/>
        <v>179.81666819428565</v>
      </c>
      <c r="I26" s="36">
        <f>E26*3.8</f>
        <v>2690.5068978569989</v>
      </c>
      <c r="J26" s="37">
        <f t="shared" si="4"/>
        <v>3074.8558397425459</v>
      </c>
      <c r="K26" s="40">
        <v>2316.5163811451248</v>
      </c>
      <c r="L26" s="7"/>
      <c r="M26" s="7"/>
    </row>
    <row r="27" spans="1:13" ht="16" customHeight="1" x14ac:dyDescent="0.2">
      <c r="A27" s="177" t="s">
        <v>284</v>
      </c>
      <c r="B27" s="41"/>
      <c r="C27" s="42" t="s">
        <v>211</v>
      </c>
      <c r="D27" s="28" t="s">
        <v>90</v>
      </c>
      <c r="E27" s="29">
        <v>369.6758161649999</v>
      </c>
      <c r="F27" s="30">
        <f t="shared" si="0"/>
        <v>422.48664704571416</v>
      </c>
      <c r="G27" s="31">
        <f t="shared" si="1"/>
        <v>82.150181369999984</v>
      </c>
      <c r="H27" s="32">
        <f t="shared" si="2"/>
        <v>93.88592156571427</v>
      </c>
      <c r="I27" s="166">
        <f>1589.47*1.3</f>
        <v>2066.3110000000001</v>
      </c>
      <c r="J27" s="167">
        <f t="shared" si="4"/>
        <v>2361.491230568834</v>
      </c>
      <c r="K27" s="175">
        <v>1589.47</v>
      </c>
      <c r="L27" s="7"/>
      <c r="M27" s="7"/>
    </row>
    <row r="28" spans="1:13" ht="16" customHeight="1" x14ac:dyDescent="0.2">
      <c r="A28" s="33" t="s">
        <v>113</v>
      </c>
      <c r="B28" s="43"/>
      <c r="C28" s="44" t="s">
        <v>213</v>
      </c>
      <c r="D28" s="35" t="s">
        <v>73</v>
      </c>
      <c r="E28" s="36">
        <v>561.8849876999999</v>
      </c>
      <c r="F28" s="37">
        <f t="shared" si="0"/>
        <v>642.15427165714277</v>
      </c>
      <c r="G28" s="38">
        <f t="shared" si="1"/>
        <v>124.86333059999998</v>
      </c>
      <c r="H28" s="39">
        <f t="shared" si="2"/>
        <v>142.70094925714284</v>
      </c>
      <c r="I28" s="36">
        <f t="shared" ref="I28:I30" si="5">E28*3.8</f>
        <v>2135.1629532599995</v>
      </c>
      <c r="J28" s="37">
        <f t="shared" si="4"/>
        <v>2440.1789420658079</v>
      </c>
      <c r="K28" s="40">
        <v>1654.6485237828749</v>
      </c>
      <c r="L28" s="7"/>
      <c r="M28" s="7"/>
    </row>
    <row r="29" spans="1:13" ht="16" customHeight="1" x14ac:dyDescent="0.2">
      <c r="A29" s="186" t="s">
        <v>114</v>
      </c>
      <c r="B29" s="26"/>
      <c r="C29" s="27" t="s">
        <v>211</v>
      </c>
      <c r="D29" s="28" t="s">
        <v>73</v>
      </c>
      <c r="E29" s="29">
        <v>641.10932864999984</v>
      </c>
      <c r="F29" s="30">
        <f t="shared" si="0"/>
        <v>732.69637559999978</v>
      </c>
      <c r="G29" s="31">
        <f t="shared" si="1"/>
        <v>142.46873969999996</v>
      </c>
      <c r="H29" s="32">
        <f t="shared" si="2"/>
        <v>162.82141679999995</v>
      </c>
      <c r="I29" s="29">
        <f t="shared" si="5"/>
        <v>2436.2154488699994</v>
      </c>
      <c r="J29" s="30">
        <f t="shared" si="4"/>
        <v>2784.2379091447601</v>
      </c>
      <c r="K29" s="25">
        <v>1820.1207680291247</v>
      </c>
      <c r="L29" s="7"/>
      <c r="M29" s="7"/>
    </row>
    <row r="30" spans="1:13" ht="16" customHeight="1" x14ac:dyDescent="0.2">
      <c r="A30" s="187"/>
      <c r="B30" s="26" t="s">
        <v>254</v>
      </c>
      <c r="C30" s="27" t="s">
        <v>211</v>
      </c>
      <c r="D30" s="28" t="s">
        <v>73</v>
      </c>
      <c r="E30" s="29">
        <v>810.09721741499993</v>
      </c>
      <c r="F30" s="30">
        <f t="shared" si="0"/>
        <v>925.82539133142848</v>
      </c>
      <c r="G30" s="31">
        <f t="shared" si="1"/>
        <v>180.02160386999998</v>
      </c>
      <c r="H30" s="32">
        <f t="shared" si="2"/>
        <v>205.73897585142853</v>
      </c>
      <c r="I30" s="29">
        <f t="shared" si="5"/>
        <v>3078.3694261769997</v>
      </c>
      <c r="J30" s="30">
        <f t="shared" si="4"/>
        <v>3518.125976374417</v>
      </c>
      <c r="K30" s="25">
        <v>1820.1207680291247</v>
      </c>
      <c r="L30" s="7"/>
      <c r="M30" s="7"/>
    </row>
    <row r="31" spans="1:13" ht="16" customHeight="1" x14ac:dyDescent="0.2">
      <c r="A31" s="178" t="s">
        <v>282</v>
      </c>
      <c r="B31" s="43"/>
      <c r="C31" s="44" t="s">
        <v>211</v>
      </c>
      <c r="D31" s="35" t="s">
        <v>90</v>
      </c>
      <c r="E31" s="36">
        <v>401.35525029000001</v>
      </c>
      <c r="F31" s="37">
        <f t="shared" si="0"/>
        <v>458.69171461714291</v>
      </c>
      <c r="G31" s="38">
        <f t="shared" si="1"/>
        <v>89.19005562000001</v>
      </c>
      <c r="H31" s="39">
        <f t="shared" si="2"/>
        <v>101.93149213714287</v>
      </c>
      <c r="I31" s="173">
        <f t="shared" ref="I31:I32" si="6">1589.47*1.3</f>
        <v>2066.3110000000001</v>
      </c>
      <c r="J31" s="168">
        <f t="shared" si="4"/>
        <v>2361.491230568834</v>
      </c>
      <c r="K31" s="175">
        <v>1589.47</v>
      </c>
      <c r="L31" s="7"/>
      <c r="M31" s="7"/>
    </row>
    <row r="32" spans="1:13" ht="16" customHeight="1" x14ac:dyDescent="0.2">
      <c r="A32" s="177" t="s">
        <v>249</v>
      </c>
      <c r="B32" s="41"/>
      <c r="C32" s="42" t="s">
        <v>208</v>
      </c>
      <c r="D32" s="28" t="s">
        <v>90</v>
      </c>
      <c r="E32" s="29">
        <v>405.35252522999991</v>
      </c>
      <c r="F32" s="30">
        <f t="shared" si="0"/>
        <v>463.26002883428561</v>
      </c>
      <c r="G32" s="31">
        <f t="shared" si="1"/>
        <v>90.078338939999981</v>
      </c>
      <c r="H32" s="32">
        <f t="shared" si="2"/>
        <v>102.9466730742857</v>
      </c>
      <c r="I32" s="166">
        <f t="shared" si="6"/>
        <v>2066.3110000000001</v>
      </c>
      <c r="J32" s="167">
        <f t="shared" si="4"/>
        <v>2361.491230568834</v>
      </c>
      <c r="K32" s="175">
        <v>1589.47</v>
      </c>
      <c r="L32" s="7"/>
      <c r="M32" s="7"/>
    </row>
    <row r="33" spans="1:17" ht="16" customHeight="1" x14ac:dyDescent="0.2">
      <c r="A33" s="191" t="s">
        <v>115</v>
      </c>
      <c r="B33" s="33"/>
      <c r="C33" s="34" t="s">
        <v>209</v>
      </c>
      <c r="D33" s="35" t="s">
        <v>73</v>
      </c>
      <c r="E33" s="36">
        <v>686.53197094499978</v>
      </c>
      <c r="F33" s="37">
        <f t="shared" si="0"/>
        <v>784.6079667942854</v>
      </c>
      <c r="G33" s="38">
        <f t="shared" si="1"/>
        <v>152.56266020999996</v>
      </c>
      <c r="H33" s="39">
        <f t="shared" si="2"/>
        <v>174.35732595428567</v>
      </c>
      <c r="I33" s="36">
        <f t="shared" ref="I33:I34" si="7">E33*3.8</f>
        <v>2608.8214895909991</v>
      </c>
      <c r="J33" s="37">
        <f t="shared" si="4"/>
        <v>2981.5013663425625</v>
      </c>
      <c r="K33" s="40">
        <v>1847.7029953406247</v>
      </c>
      <c r="L33" s="7"/>
      <c r="M33" s="7"/>
    </row>
    <row r="34" spans="1:17" ht="16" customHeight="1" x14ac:dyDescent="0.2">
      <c r="A34" s="192"/>
      <c r="B34" s="81" t="s">
        <v>254</v>
      </c>
      <c r="C34" s="34" t="s">
        <v>209</v>
      </c>
      <c r="D34" s="35" t="s">
        <v>73</v>
      </c>
      <c r="E34" s="36">
        <v>892.47404839499973</v>
      </c>
      <c r="F34" s="37">
        <f t="shared" si="0"/>
        <v>1019.9703410228568</v>
      </c>
      <c r="G34" s="38">
        <f t="shared" si="1"/>
        <v>198.32756630999995</v>
      </c>
      <c r="H34" s="39">
        <f t="shared" si="2"/>
        <v>226.66007578285709</v>
      </c>
      <c r="I34" s="36">
        <f t="shared" si="7"/>
        <v>3391.401383900999</v>
      </c>
      <c r="J34" s="37">
        <f t="shared" si="4"/>
        <v>3875.8757163956516</v>
      </c>
      <c r="K34" s="40">
        <v>1847.7029953406247</v>
      </c>
      <c r="L34" s="7"/>
      <c r="M34" s="7"/>
    </row>
    <row r="35" spans="1:17" ht="16" customHeight="1" x14ac:dyDescent="0.2">
      <c r="A35" s="177" t="s">
        <v>280</v>
      </c>
      <c r="B35" s="41"/>
      <c r="C35" s="42" t="s">
        <v>213</v>
      </c>
      <c r="D35" s="28" t="s">
        <v>90</v>
      </c>
      <c r="E35" s="29">
        <v>401.35525029000001</v>
      </c>
      <c r="F35" s="30">
        <f t="shared" si="0"/>
        <v>458.69171461714291</v>
      </c>
      <c r="G35" s="31">
        <f t="shared" si="1"/>
        <v>89.19005562000001</v>
      </c>
      <c r="H35" s="32">
        <f t="shared" si="2"/>
        <v>101.93149213714287</v>
      </c>
      <c r="I35" s="166">
        <f>1589.47*1.3</f>
        <v>2066.3110000000001</v>
      </c>
      <c r="J35" s="167">
        <f t="shared" si="4"/>
        <v>2361.491230568834</v>
      </c>
      <c r="K35" s="175">
        <v>1589.47</v>
      </c>
      <c r="L35" s="7"/>
      <c r="M35" s="7"/>
    </row>
    <row r="36" spans="1:17" ht="16" customHeight="1" x14ac:dyDescent="0.2">
      <c r="A36" s="191" t="s">
        <v>116</v>
      </c>
      <c r="B36" s="33"/>
      <c r="C36" s="34" t="s">
        <v>213</v>
      </c>
      <c r="D36" s="35" t="s">
        <v>73</v>
      </c>
      <c r="E36" s="36">
        <v>641.10932864999984</v>
      </c>
      <c r="F36" s="37">
        <f t="shared" si="0"/>
        <v>732.69637559999978</v>
      </c>
      <c r="G36" s="38">
        <f t="shared" si="1"/>
        <v>142.46873969999996</v>
      </c>
      <c r="H36" s="39">
        <f t="shared" si="2"/>
        <v>162.82141679999995</v>
      </c>
      <c r="I36" s="36">
        <f t="shared" ref="I36:I37" si="8">E36*3.8</f>
        <v>2436.2154488699994</v>
      </c>
      <c r="J36" s="37">
        <f t="shared" si="4"/>
        <v>2784.2379091447601</v>
      </c>
      <c r="K36" s="40">
        <v>1764.9668732174998</v>
      </c>
      <c r="L36" s="7"/>
      <c r="M36" s="7"/>
    </row>
    <row r="37" spans="1:17" ht="16" customHeight="1" x14ac:dyDescent="0.2">
      <c r="A37" s="192"/>
      <c r="B37" s="81" t="s">
        <v>254</v>
      </c>
      <c r="C37" s="34" t="s">
        <v>213</v>
      </c>
      <c r="D37" s="35" t="s">
        <v>73</v>
      </c>
      <c r="E37" s="36">
        <v>810.09721741499993</v>
      </c>
      <c r="F37" s="37">
        <f t="shared" si="0"/>
        <v>925.82539133142848</v>
      </c>
      <c r="G37" s="38">
        <f t="shared" si="1"/>
        <v>180.02160386999998</v>
      </c>
      <c r="H37" s="39">
        <f t="shared" si="2"/>
        <v>205.73897585142853</v>
      </c>
      <c r="I37" s="36">
        <f t="shared" si="8"/>
        <v>3078.3694261769997</v>
      </c>
      <c r="J37" s="37">
        <f t="shared" si="4"/>
        <v>3518.125976374417</v>
      </c>
      <c r="K37" s="40">
        <v>1764.9668732174998</v>
      </c>
      <c r="L37" s="7"/>
      <c r="M37" s="7"/>
    </row>
    <row r="38" spans="1:17" ht="16" customHeight="1" x14ac:dyDescent="0.2">
      <c r="A38" s="177" t="s">
        <v>278</v>
      </c>
      <c r="B38" s="41"/>
      <c r="C38" s="42" t="s">
        <v>209</v>
      </c>
      <c r="D38" s="28" t="s">
        <v>90</v>
      </c>
      <c r="E38" s="29">
        <v>401.35525029000001</v>
      </c>
      <c r="F38" s="30">
        <f t="shared" si="0"/>
        <v>458.69171461714291</v>
      </c>
      <c r="G38" s="31">
        <f t="shared" si="1"/>
        <v>89.19005562000001</v>
      </c>
      <c r="H38" s="32">
        <f t="shared" si="2"/>
        <v>101.93149213714287</v>
      </c>
      <c r="I38" s="166">
        <f>1589.47*1.3</f>
        <v>2066.3110000000001</v>
      </c>
      <c r="J38" s="167">
        <f t="shared" si="4"/>
        <v>2361.491230568834</v>
      </c>
      <c r="K38" s="175">
        <v>1589.47</v>
      </c>
      <c r="L38" s="7"/>
      <c r="M38" s="7"/>
    </row>
    <row r="39" spans="1:17" ht="16" customHeight="1" x14ac:dyDescent="0.2">
      <c r="A39" s="33" t="s">
        <v>285</v>
      </c>
      <c r="B39" s="43"/>
      <c r="C39" s="44" t="s">
        <v>210</v>
      </c>
      <c r="D39" s="35" t="s">
        <v>63</v>
      </c>
      <c r="E39" s="36">
        <v>802.71050057999992</v>
      </c>
      <c r="F39" s="37">
        <f t="shared" si="0"/>
        <v>917.38342923428559</v>
      </c>
      <c r="G39" s="38">
        <f t="shared" si="1"/>
        <v>178.38011123999999</v>
      </c>
      <c r="H39" s="39">
        <f t="shared" si="2"/>
        <v>203.86298427428571</v>
      </c>
      <c r="I39" s="36">
        <f>E39*3.8</f>
        <v>3050.2999022039994</v>
      </c>
      <c r="J39" s="37">
        <f t="shared" si="4"/>
        <v>3486.0466162449484</v>
      </c>
      <c r="K39" s="40">
        <v>2040.7363472756247</v>
      </c>
      <c r="L39" s="7"/>
      <c r="M39" s="7"/>
    </row>
    <row r="40" spans="1:17" ht="16" customHeight="1" x14ac:dyDescent="0.2">
      <c r="A40" s="177" t="s">
        <v>283</v>
      </c>
      <c r="B40" s="41"/>
      <c r="C40" s="42" t="s">
        <v>211</v>
      </c>
      <c r="D40" s="28" t="s">
        <v>90</v>
      </c>
      <c r="E40" s="29">
        <v>401.35525029000001</v>
      </c>
      <c r="F40" s="30">
        <f t="shared" si="0"/>
        <v>458.69171461714291</v>
      </c>
      <c r="G40" s="31">
        <f t="shared" si="1"/>
        <v>89.19005562000001</v>
      </c>
      <c r="H40" s="32">
        <f t="shared" si="2"/>
        <v>101.93149213714287</v>
      </c>
      <c r="I40" s="166">
        <f>1589.47*1.3</f>
        <v>2066.3110000000001</v>
      </c>
      <c r="J40" s="167">
        <f t="shared" si="4"/>
        <v>2361.491230568834</v>
      </c>
      <c r="K40" s="175">
        <v>1589.47</v>
      </c>
      <c r="L40" s="7"/>
      <c r="M40" s="7"/>
    </row>
    <row r="41" spans="1:17" ht="16" customHeight="1" x14ac:dyDescent="0.2">
      <c r="A41" s="33" t="s">
        <v>117</v>
      </c>
      <c r="B41" s="43"/>
      <c r="C41" s="44" t="s">
        <v>214</v>
      </c>
      <c r="D41" s="35" t="s">
        <v>73</v>
      </c>
      <c r="E41" s="36">
        <v>641.10932864999984</v>
      </c>
      <c r="F41" s="37">
        <f t="shared" si="0"/>
        <v>732.69637559999978</v>
      </c>
      <c r="G41" s="38">
        <f t="shared" si="1"/>
        <v>142.46873969999996</v>
      </c>
      <c r="H41" s="39">
        <f t="shared" si="2"/>
        <v>162.82141679999995</v>
      </c>
      <c r="I41" s="36">
        <f>E41*3.8</f>
        <v>2436.2154488699994</v>
      </c>
      <c r="J41" s="37">
        <f t="shared" si="4"/>
        <v>2784.2379091447601</v>
      </c>
      <c r="K41" s="40">
        <v>1764.9668732174998</v>
      </c>
      <c r="L41" s="7"/>
      <c r="M41" s="7"/>
    </row>
    <row r="42" spans="1:17" ht="16" customHeight="1" x14ac:dyDescent="0.2">
      <c r="A42" s="177" t="s">
        <v>289</v>
      </c>
      <c r="B42" s="41"/>
      <c r="C42" s="42" t="s">
        <v>214</v>
      </c>
      <c r="D42" s="28" t="s">
        <v>90</v>
      </c>
      <c r="E42" s="29">
        <v>401.35525029000001</v>
      </c>
      <c r="F42" s="30">
        <f t="shared" si="0"/>
        <v>458.69171461714291</v>
      </c>
      <c r="G42" s="31">
        <f t="shared" si="1"/>
        <v>89.19005562000001</v>
      </c>
      <c r="H42" s="32">
        <f t="shared" si="2"/>
        <v>101.93149213714287</v>
      </c>
      <c r="I42" s="166">
        <f>1589.47*1.3</f>
        <v>2066.3110000000001</v>
      </c>
      <c r="J42" s="167">
        <f t="shared" si="4"/>
        <v>2361.491230568834</v>
      </c>
      <c r="K42" s="175">
        <v>1589.47</v>
      </c>
      <c r="L42" s="7"/>
      <c r="M42" s="7"/>
    </row>
    <row r="43" spans="1:17" ht="16" customHeight="1" x14ac:dyDescent="0.2">
      <c r="A43" s="33" t="s">
        <v>318</v>
      </c>
      <c r="B43" s="43"/>
      <c r="C43" s="44" t="s">
        <v>27</v>
      </c>
      <c r="D43" s="35" t="s">
        <v>90</v>
      </c>
      <c r="E43" s="36">
        <v>387.09584999999998</v>
      </c>
      <c r="F43" s="37">
        <f>E43+(E43/35*1.25*4)</f>
        <v>442.39525714285713</v>
      </c>
      <c r="G43" s="38">
        <f t="shared" si="1"/>
        <v>86.021299999999997</v>
      </c>
      <c r="H43" s="39">
        <f t="shared" si="2"/>
        <v>98.310057142857133</v>
      </c>
      <c r="I43" s="36">
        <v>1677.44</v>
      </c>
      <c r="J43" s="37">
        <f t="shared" si="4"/>
        <v>1917.0685583173997</v>
      </c>
      <c r="K43" s="40">
        <v>1597.9479271874998</v>
      </c>
      <c r="L43" s="7"/>
      <c r="M43" s="7"/>
      <c r="N43" s="170"/>
      <c r="O43" s="171"/>
      <c r="P43" s="171"/>
      <c r="Q43" s="171"/>
    </row>
    <row r="44" spans="1:17" ht="16" customHeight="1" x14ac:dyDescent="0.2">
      <c r="A44" s="177" t="s">
        <v>286</v>
      </c>
      <c r="B44" s="41"/>
      <c r="C44" s="42" t="s">
        <v>210</v>
      </c>
      <c r="D44" s="28" t="s">
        <v>90</v>
      </c>
      <c r="E44" s="29">
        <v>401.35525029000001</v>
      </c>
      <c r="F44" s="30">
        <f t="shared" ref="F44:F86" si="9">E44+(E44/35*4*1.25)</f>
        <v>458.69171461714291</v>
      </c>
      <c r="G44" s="31">
        <f t="shared" si="1"/>
        <v>89.19005562000001</v>
      </c>
      <c r="H44" s="32">
        <f t="shared" si="2"/>
        <v>101.93149213714287</v>
      </c>
      <c r="I44" s="166">
        <f t="shared" ref="I44:I45" si="10">1589.47*1.3</f>
        <v>2066.3110000000001</v>
      </c>
      <c r="J44" s="167">
        <f t="shared" si="4"/>
        <v>2361.491230568834</v>
      </c>
      <c r="K44" s="175">
        <v>1589.47</v>
      </c>
      <c r="L44" s="7"/>
      <c r="M44" s="7"/>
    </row>
    <row r="45" spans="1:17" ht="16" customHeight="1" x14ac:dyDescent="0.2">
      <c r="A45" s="178" t="s">
        <v>287</v>
      </c>
      <c r="B45" s="43"/>
      <c r="C45" s="44" t="s">
        <v>210</v>
      </c>
      <c r="D45" s="35" t="s">
        <v>90</v>
      </c>
      <c r="E45" s="36">
        <v>401.35525029000001</v>
      </c>
      <c r="F45" s="37">
        <f t="shared" si="9"/>
        <v>458.69171461714291</v>
      </c>
      <c r="G45" s="38">
        <f t="shared" si="1"/>
        <v>89.19005562000001</v>
      </c>
      <c r="H45" s="39">
        <f t="shared" si="2"/>
        <v>101.93149213714287</v>
      </c>
      <c r="I45" s="173">
        <f t="shared" si="10"/>
        <v>2066.3110000000001</v>
      </c>
      <c r="J45" s="168">
        <f t="shared" si="4"/>
        <v>2361.491230568834</v>
      </c>
      <c r="K45" s="175">
        <v>1589.47</v>
      </c>
      <c r="L45" s="7"/>
      <c r="M45" s="7"/>
    </row>
    <row r="46" spans="1:17" ht="16" customHeight="1" x14ac:dyDescent="0.2">
      <c r="A46" s="26" t="s">
        <v>279</v>
      </c>
      <c r="B46" s="41"/>
      <c r="C46" s="42" t="s">
        <v>215</v>
      </c>
      <c r="D46" s="28" t="s">
        <v>73</v>
      </c>
      <c r="E46" s="29">
        <v>784.3003708949999</v>
      </c>
      <c r="F46" s="30">
        <f t="shared" si="9"/>
        <v>896.34328102285701</v>
      </c>
      <c r="G46" s="31">
        <f t="shared" si="1"/>
        <v>174.28897130999997</v>
      </c>
      <c r="H46" s="32">
        <f t="shared" si="2"/>
        <v>199.1873957828571</v>
      </c>
      <c r="I46" s="29">
        <f t="shared" ref="I46:I53" si="11">E46*3.8</f>
        <v>2980.3414094009995</v>
      </c>
      <c r="J46" s="30">
        <f t="shared" si="4"/>
        <v>3406.0942919055351</v>
      </c>
      <c r="K46" s="25">
        <v>1638.2702563402499</v>
      </c>
      <c r="L46" s="7"/>
      <c r="M46" s="7"/>
    </row>
    <row r="47" spans="1:17" ht="16" customHeight="1" x14ac:dyDescent="0.2">
      <c r="A47" s="33" t="s">
        <v>118</v>
      </c>
      <c r="B47" s="43"/>
      <c r="C47" s="44" t="s">
        <v>214</v>
      </c>
      <c r="D47" s="35" t="s">
        <v>32</v>
      </c>
      <c r="E47" s="36">
        <v>943.34042243249974</v>
      </c>
      <c r="F47" s="37">
        <f t="shared" si="9"/>
        <v>1078.1033399228568</v>
      </c>
      <c r="G47" s="38">
        <f t="shared" si="1"/>
        <v>209.63120498499995</v>
      </c>
      <c r="H47" s="39">
        <f t="shared" si="2"/>
        <v>239.5785199828571</v>
      </c>
      <c r="I47" s="36">
        <f t="shared" si="11"/>
        <v>3584.693605243499</v>
      </c>
      <c r="J47" s="37">
        <f t="shared" si="4"/>
        <v>4096.7804522449424</v>
      </c>
      <c r="K47" s="40">
        <v>2316.5163811451248</v>
      </c>
      <c r="L47" s="7"/>
      <c r="M47" s="7"/>
    </row>
    <row r="48" spans="1:17" ht="16" customHeight="1" x14ac:dyDescent="0.2">
      <c r="A48" s="186" t="s">
        <v>277</v>
      </c>
      <c r="B48" s="26"/>
      <c r="C48" s="27" t="s">
        <v>209</v>
      </c>
      <c r="D48" s="28" t="s">
        <v>32</v>
      </c>
      <c r="E48" s="29">
        <v>1019.6865961425</v>
      </c>
      <c r="F48" s="30">
        <f t="shared" si="9"/>
        <v>1165.3561098771429</v>
      </c>
      <c r="G48" s="31">
        <f t="shared" si="1"/>
        <v>226.59702136499999</v>
      </c>
      <c r="H48" s="32">
        <f t="shared" si="2"/>
        <v>258.96802441714283</v>
      </c>
      <c r="I48" s="29">
        <f t="shared" si="11"/>
        <v>3874.8090653414997</v>
      </c>
      <c r="J48" s="30">
        <f t="shared" si="4"/>
        <v>4428.3399875103851</v>
      </c>
      <c r="K48" s="25">
        <v>2426.8241707683737</v>
      </c>
      <c r="L48" s="7"/>
      <c r="M48" s="7"/>
    </row>
    <row r="49" spans="1:13" ht="16" customHeight="1" x14ac:dyDescent="0.2">
      <c r="A49" s="187"/>
      <c r="B49" s="26" t="s">
        <v>254</v>
      </c>
      <c r="C49" s="27" t="s">
        <v>209</v>
      </c>
      <c r="D49" s="28" t="s">
        <v>32</v>
      </c>
      <c r="E49" s="29">
        <v>1317.7569929399999</v>
      </c>
      <c r="F49" s="30">
        <f t="shared" si="9"/>
        <v>1506.0079919314285</v>
      </c>
      <c r="G49" s="31">
        <f t="shared" si="1"/>
        <v>292.83488732000001</v>
      </c>
      <c r="H49" s="32">
        <f t="shared" si="2"/>
        <v>334.66844265142856</v>
      </c>
      <c r="I49" s="29">
        <f t="shared" si="11"/>
        <v>5007.476573171999</v>
      </c>
      <c r="J49" s="30">
        <f t="shared" si="4"/>
        <v>5722.8132719733621</v>
      </c>
      <c r="K49" s="25">
        <v>2426.8241707683737</v>
      </c>
      <c r="L49" s="7"/>
      <c r="M49" s="7"/>
    </row>
    <row r="50" spans="1:13" ht="16" customHeight="1" x14ac:dyDescent="0.2">
      <c r="A50" s="33" t="s">
        <v>119</v>
      </c>
      <c r="B50" s="43"/>
      <c r="C50" s="44" t="s">
        <v>212</v>
      </c>
      <c r="D50" s="35" t="s">
        <v>32</v>
      </c>
      <c r="E50" s="36">
        <v>720.76949538749989</v>
      </c>
      <c r="F50" s="37">
        <f t="shared" si="9"/>
        <v>823.73656615714276</v>
      </c>
      <c r="G50" s="38">
        <f t="shared" si="1"/>
        <v>160.17099897499997</v>
      </c>
      <c r="H50" s="39">
        <f t="shared" si="2"/>
        <v>183.05257025714283</v>
      </c>
      <c r="I50" s="36">
        <f t="shared" si="11"/>
        <v>2738.9240824724993</v>
      </c>
      <c r="J50" s="37">
        <f t="shared" si="4"/>
        <v>3130.1895997033344</v>
      </c>
      <c r="K50" s="40">
        <v>2316.5163811451248</v>
      </c>
      <c r="L50" s="7"/>
      <c r="M50" s="7"/>
    </row>
    <row r="51" spans="1:13" ht="16" customHeight="1" x14ac:dyDescent="0.2">
      <c r="A51" s="26" t="s">
        <v>120</v>
      </c>
      <c r="B51" s="41"/>
      <c r="C51" s="42" t="s">
        <v>213</v>
      </c>
      <c r="D51" s="28" t="s">
        <v>32</v>
      </c>
      <c r="E51" s="29">
        <v>943.34042243249974</v>
      </c>
      <c r="F51" s="30">
        <f t="shared" si="9"/>
        <v>1078.1033399228568</v>
      </c>
      <c r="G51" s="31">
        <f t="shared" si="1"/>
        <v>209.63120498499995</v>
      </c>
      <c r="H51" s="32">
        <f t="shared" si="2"/>
        <v>239.5785199828571</v>
      </c>
      <c r="I51" s="29">
        <f t="shared" si="11"/>
        <v>3584.693605243499</v>
      </c>
      <c r="J51" s="30">
        <f t="shared" si="4"/>
        <v>4096.7804522449424</v>
      </c>
      <c r="K51" s="25">
        <v>2426.8241707683737</v>
      </c>
      <c r="L51" s="7"/>
      <c r="M51" s="7"/>
    </row>
    <row r="52" spans="1:13" ht="16" customHeight="1" x14ac:dyDescent="0.2">
      <c r="A52" s="33" t="s">
        <v>281</v>
      </c>
      <c r="B52" s="43"/>
      <c r="C52" s="44" t="s">
        <v>211</v>
      </c>
      <c r="D52" s="35" t="s">
        <v>34</v>
      </c>
      <c r="E52" s="36">
        <v>863.85226295249981</v>
      </c>
      <c r="F52" s="37">
        <f t="shared" si="9"/>
        <v>987.25972908857125</v>
      </c>
      <c r="G52" s="38">
        <f t="shared" si="1"/>
        <v>191.96716954499996</v>
      </c>
      <c r="H52" s="39">
        <f t="shared" si="2"/>
        <v>219.39105090857137</v>
      </c>
      <c r="I52" s="36">
        <f t="shared" si="11"/>
        <v>3282.6385992194992</v>
      </c>
      <c r="J52" s="37">
        <f t="shared" si="4"/>
        <v>3751.5757624015009</v>
      </c>
      <c r="K52" s="40">
        <v>2647.4397500148748</v>
      </c>
      <c r="L52" s="7"/>
      <c r="M52" s="7"/>
    </row>
    <row r="53" spans="1:13" ht="16" customHeight="1" x14ac:dyDescent="0.2">
      <c r="A53" s="26" t="s">
        <v>121</v>
      </c>
      <c r="B53" s="41"/>
      <c r="C53" s="42" t="s">
        <v>212</v>
      </c>
      <c r="D53" s="28" t="s">
        <v>32</v>
      </c>
      <c r="E53" s="29">
        <v>738.35645469749977</v>
      </c>
      <c r="F53" s="30">
        <f t="shared" si="9"/>
        <v>843.83594822571399</v>
      </c>
      <c r="G53" s="31">
        <f t="shared" si="1"/>
        <v>164.07921215499994</v>
      </c>
      <c r="H53" s="32">
        <f t="shared" si="2"/>
        <v>187.51909960571422</v>
      </c>
      <c r="I53" s="29">
        <f t="shared" si="11"/>
        <v>2805.754527850499</v>
      </c>
      <c r="J53" s="30">
        <f t="shared" si="4"/>
        <v>3206.5670233801939</v>
      </c>
      <c r="K53" s="25">
        <v>2371.1211657652498</v>
      </c>
      <c r="L53" s="7"/>
      <c r="M53" s="7"/>
    </row>
    <row r="54" spans="1:13" ht="16" customHeight="1" x14ac:dyDescent="0.2">
      <c r="A54" s="178" t="s">
        <v>122</v>
      </c>
      <c r="B54" s="43"/>
      <c r="C54" s="44" t="s">
        <v>211</v>
      </c>
      <c r="D54" s="35" t="s">
        <v>90</v>
      </c>
      <c r="E54" s="36">
        <v>433.0346844149999</v>
      </c>
      <c r="F54" s="37">
        <f t="shared" si="9"/>
        <v>494.89678218857131</v>
      </c>
      <c r="G54" s="38">
        <f t="shared" si="1"/>
        <v>96.229929869999978</v>
      </c>
      <c r="H54" s="39">
        <f t="shared" si="2"/>
        <v>109.97706270857141</v>
      </c>
      <c r="I54" s="173">
        <f>1589.47*1.3</f>
        <v>2066.3110000000001</v>
      </c>
      <c r="J54" s="168">
        <f t="shared" si="4"/>
        <v>2361.491230568834</v>
      </c>
      <c r="K54" s="175">
        <v>1589.47</v>
      </c>
      <c r="L54" s="7"/>
      <c r="M54" s="7"/>
    </row>
    <row r="55" spans="1:13" ht="16" customHeight="1" x14ac:dyDescent="0.2">
      <c r="A55" s="26" t="s">
        <v>123</v>
      </c>
      <c r="B55" s="41"/>
      <c r="C55" s="42" t="s">
        <v>211</v>
      </c>
      <c r="D55" s="28" t="s">
        <v>63</v>
      </c>
      <c r="E55" s="29">
        <v>801.64936831499983</v>
      </c>
      <c r="F55" s="30">
        <f t="shared" si="9"/>
        <v>916.17070664571406</v>
      </c>
      <c r="G55" s="31">
        <f t="shared" si="1"/>
        <v>178.14430406999998</v>
      </c>
      <c r="H55" s="32">
        <f t="shared" si="2"/>
        <v>203.59349036571425</v>
      </c>
      <c r="I55" s="29">
        <f t="shared" ref="I55:I74" si="12">E55*3.8</f>
        <v>3046.2675995969994</v>
      </c>
      <c r="J55" s="30">
        <f t="shared" si="4"/>
        <v>3481.4382841761408</v>
      </c>
      <c r="K55" s="25">
        <v>1985.5824524639997</v>
      </c>
      <c r="L55" s="7"/>
      <c r="M55" s="7"/>
    </row>
    <row r="56" spans="1:13" ht="16" customHeight="1" x14ac:dyDescent="0.2">
      <c r="A56" s="33" t="s">
        <v>124</v>
      </c>
      <c r="B56" s="43"/>
      <c r="C56" s="44" t="s">
        <v>208</v>
      </c>
      <c r="D56" s="35" t="s">
        <v>32</v>
      </c>
      <c r="E56" s="36">
        <v>1139.9593631175001</v>
      </c>
      <c r="F56" s="37">
        <f t="shared" si="9"/>
        <v>1302.8107007057145</v>
      </c>
      <c r="G56" s="38">
        <f t="shared" si="1"/>
        <v>253.324302915</v>
      </c>
      <c r="H56" s="39">
        <f t="shared" si="2"/>
        <v>289.51348904571427</v>
      </c>
      <c r="I56" s="36">
        <f t="shared" si="12"/>
        <v>4331.8455798465002</v>
      </c>
      <c r="J56" s="37">
        <f t="shared" si="4"/>
        <v>4950.6658721682625</v>
      </c>
      <c r="K56" s="40">
        <v>2426.8241707683737</v>
      </c>
      <c r="L56" s="7"/>
      <c r="M56" s="7"/>
    </row>
    <row r="57" spans="1:13" ht="16" customHeight="1" x14ac:dyDescent="0.2">
      <c r="A57" s="186" t="s">
        <v>125</v>
      </c>
      <c r="B57" s="26"/>
      <c r="C57" s="27" t="s">
        <v>208</v>
      </c>
      <c r="D57" s="28" t="s">
        <v>32</v>
      </c>
      <c r="E57" s="29">
        <v>802.71050057999992</v>
      </c>
      <c r="F57" s="30">
        <f t="shared" si="9"/>
        <v>917.38342923428559</v>
      </c>
      <c r="G57" s="31">
        <f t="shared" si="1"/>
        <v>178.38011123999999</v>
      </c>
      <c r="H57" s="32">
        <f t="shared" si="2"/>
        <v>203.86298427428571</v>
      </c>
      <c r="I57" s="29">
        <f t="shared" si="12"/>
        <v>3050.2999022039994</v>
      </c>
      <c r="J57" s="30">
        <f t="shared" si="4"/>
        <v>3486.0466162449484</v>
      </c>
      <c r="K57" s="25">
        <v>1985.5824524639997</v>
      </c>
      <c r="L57" s="7"/>
      <c r="M57" s="7"/>
    </row>
    <row r="58" spans="1:13" ht="16" customHeight="1" x14ac:dyDescent="0.2">
      <c r="A58" s="187"/>
      <c r="B58" s="26" t="s">
        <v>254</v>
      </c>
      <c r="C58" s="27" t="s">
        <v>208</v>
      </c>
      <c r="D58" s="28" t="s">
        <v>32</v>
      </c>
      <c r="E58" s="29">
        <v>999.15</v>
      </c>
      <c r="F58" s="30">
        <v>1141.8900000000001</v>
      </c>
      <c r="G58" s="31">
        <f t="shared" si="1"/>
        <v>222.03333333333333</v>
      </c>
      <c r="H58" s="32">
        <f t="shared" si="2"/>
        <v>253.75238095238095</v>
      </c>
      <c r="I58" s="124">
        <f t="shared" si="12"/>
        <v>3796.7699999999995</v>
      </c>
      <c r="J58" s="30">
        <f t="shared" si="4"/>
        <v>4339.1527507170167</v>
      </c>
      <c r="K58" s="25">
        <v>1985.5824524639997</v>
      </c>
      <c r="L58" s="7"/>
      <c r="M58" s="7"/>
    </row>
    <row r="59" spans="1:13" ht="16" customHeight="1" x14ac:dyDescent="0.2">
      <c r="A59" s="33" t="s">
        <v>126</v>
      </c>
      <c r="B59" s="43"/>
      <c r="C59" s="44" t="s">
        <v>208</v>
      </c>
      <c r="D59" s="35" t="s">
        <v>73</v>
      </c>
      <c r="E59" s="36">
        <v>1009.72401255</v>
      </c>
      <c r="F59" s="37">
        <f t="shared" si="9"/>
        <v>1153.9703000571428</v>
      </c>
      <c r="G59" s="38">
        <f t="shared" si="1"/>
        <v>224.38311390000001</v>
      </c>
      <c r="H59" s="39">
        <f t="shared" si="2"/>
        <v>256.43784445714289</v>
      </c>
      <c r="I59" s="36">
        <f t="shared" si="12"/>
        <v>3836.9512476899999</v>
      </c>
      <c r="J59" s="37">
        <f t="shared" si="4"/>
        <v>4385.074039454893</v>
      </c>
      <c r="K59" s="40">
        <v>2316.5163811451248</v>
      </c>
      <c r="L59" s="7"/>
      <c r="M59" s="7"/>
    </row>
    <row r="60" spans="1:13" ht="16" customHeight="1" x14ac:dyDescent="0.2">
      <c r="A60" s="186" t="s">
        <v>127</v>
      </c>
      <c r="B60" s="26"/>
      <c r="C60" s="27" t="s">
        <v>208</v>
      </c>
      <c r="D60" s="28" t="s">
        <v>34</v>
      </c>
      <c r="E60" s="29">
        <v>1553.0590831049999</v>
      </c>
      <c r="F60" s="30">
        <f t="shared" si="9"/>
        <v>1774.9246664057141</v>
      </c>
      <c r="G60" s="31">
        <f t="shared" si="1"/>
        <v>345.12424068999997</v>
      </c>
      <c r="H60" s="32">
        <f t="shared" si="2"/>
        <v>394.42770364571425</v>
      </c>
      <c r="I60" s="29">
        <f t="shared" si="12"/>
        <v>5901.6245157989997</v>
      </c>
      <c r="J60" s="30">
        <f t="shared" si="4"/>
        <v>6744.6935820258313</v>
      </c>
      <c r="K60" s="25">
        <v>2757.7580994494997</v>
      </c>
      <c r="L60" s="7"/>
      <c r="M60" s="7"/>
    </row>
    <row r="61" spans="1:13" ht="16" customHeight="1" x14ac:dyDescent="0.2">
      <c r="A61" s="187"/>
      <c r="B61" s="26" t="s">
        <v>254</v>
      </c>
      <c r="C61" s="27" t="s">
        <v>208</v>
      </c>
      <c r="D61" s="28" t="s">
        <v>34</v>
      </c>
      <c r="E61" s="29">
        <v>2070.7522449749999</v>
      </c>
      <c r="F61" s="30">
        <f t="shared" si="9"/>
        <v>2366.5739942571427</v>
      </c>
      <c r="G61" s="31">
        <f t="shared" si="1"/>
        <v>460.16716554999999</v>
      </c>
      <c r="H61" s="32">
        <f t="shared" si="2"/>
        <v>525.9053320571428</v>
      </c>
      <c r="I61" s="29">
        <f t="shared" si="12"/>
        <v>7868.8585309049995</v>
      </c>
      <c r="J61" s="30">
        <f t="shared" si="4"/>
        <v>8992.95431100106</v>
      </c>
      <c r="K61" s="25">
        <v>2757.7580994494997</v>
      </c>
      <c r="L61" s="7"/>
      <c r="M61" s="7"/>
    </row>
    <row r="62" spans="1:13" ht="16" customHeight="1" x14ac:dyDescent="0.2">
      <c r="A62" s="33" t="s">
        <v>128</v>
      </c>
      <c r="B62" s="43"/>
      <c r="C62" s="44" t="s">
        <v>215</v>
      </c>
      <c r="D62" s="35" t="s">
        <v>63</v>
      </c>
      <c r="E62" s="36">
        <v>888.25012384499985</v>
      </c>
      <c r="F62" s="37">
        <f t="shared" si="9"/>
        <v>1015.1429986799998</v>
      </c>
      <c r="G62" s="38">
        <f t="shared" si="1"/>
        <v>197.38891640999998</v>
      </c>
      <c r="H62" s="39">
        <f t="shared" si="2"/>
        <v>225.58733303999998</v>
      </c>
      <c r="I62" s="36">
        <f t="shared" si="12"/>
        <v>3375.3504706109993</v>
      </c>
      <c r="J62" s="37">
        <f t="shared" si="4"/>
        <v>3857.5318702965142</v>
      </c>
      <c r="K62" s="40">
        <v>2095.89024208725</v>
      </c>
      <c r="L62" s="7"/>
      <c r="M62" s="7"/>
    </row>
    <row r="63" spans="1:13" ht="16" customHeight="1" x14ac:dyDescent="0.2">
      <c r="A63" s="26" t="s">
        <v>129</v>
      </c>
      <c r="B63" s="41"/>
      <c r="C63" s="42" t="s">
        <v>215</v>
      </c>
      <c r="D63" s="28" t="s">
        <v>63</v>
      </c>
      <c r="E63" s="29">
        <v>888.25012384499985</v>
      </c>
      <c r="F63" s="30">
        <f t="shared" si="9"/>
        <v>1015.1429986799998</v>
      </c>
      <c r="G63" s="31">
        <f t="shared" si="1"/>
        <v>197.38891640999998</v>
      </c>
      <c r="H63" s="32">
        <f t="shared" si="2"/>
        <v>225.58733303999998</v>
      </c>
      <c r="I63" s="29">
        <f t="shared" si="12"/>
        <v>3375.3504706109993</v>
      </c>
      <c r="J63" s="30">
        <f t="shared" si="4"/>
        <v>3857.5318702965142</v>
      </c>
      <c r="K63" s="25">
        <v>2095.89024208725</v>
      </c>
      <c r="L63" s="7"/>
      <c r="M63" s="7"/>
    </row>
    <row r="64" spans="1:13" ht="16" customHeight="1" x14ac:dyDescent="0.2">
      <c r="A64" s="191" t="s">
        <v>130</v>
      </c>
      <c r="B64" s="33"/>
      <c r="C64" s="34" t="s">
        <v>215</v>
      </c>
      <c r="D64" s="35" t="s">
        <v>32</v>
      </c>
      <c r="E64" s="36">
        <v>793.79006078249972</v>
      </c>
      <c r="F64" s="37">
        <f t="shared" si="9"/>
        <v>907.18864089428541</v>
      </c>
      <c r="G64" s="38">
        <f t="shared" si="1"/>
        <v>176.39779128499993</v>
      </c>
      <c r="H64" s="39">
        <f t="shared" si="2"/>
        <v>201.59747575428563</v>
      </c>
      <c r="I64" s="36">
        <f t="shared" si="12"/>
        <v>3016.4022309734987</v>
      </c>
      <c r="J64" s="37">
        <f t="shared" si="4"/>
        <v>3447.3065362920602</v>
      </c>
      <c r="K64" s="40">
        <v>2206.208591521875</v>
      </c>
      <c r="L64" s="7"/>
      <c r="M64" s="7"/>
    </row>
    <row r="65" spans="1:13" ht="16" customHeight="1" x14ac:dyDescent="0.2">
      <c r="A65" s="192"/>
      <c r="B65" s="81" t="s">
        <v>254</v>
      </c>
      <c r="C65" s="34" t="s">
        <v>215</v>
      </c>
      <c r="D65" s="35" t="s">
        <v>32</v>
      </c>
      <c r="E65" s="36">
        <v>996.68277175499975</v>
      </c>
      <c r="F65" s="37">
        <f t="shared" si="9"/>
        <v>1139.0660248628569</v>
      </c>
      <c r="G65" s="38">
        <f t="shared" si="1"/>
        <v>221.48506038999994</v>
      </c>
      <c r="H65" s="39">
        <f t="shared" si="2"/>
        <v>253.12578330285709</v>
      </c>
      <c r="I65" s="36">
        <f t="shared" si="12"/>
        <v>3787.3945326689991</v>
      </c>
      <c r="J65" s="37">
        <f t="shared" si="4"/>
        <v>4328.4379629214518</v>
      </c>
      <c r="K65" s="40">
        <v>2206.208591521875</v>
      </c>
      <c r="L65" s="7"/>
      <c r="M65" s="7"/>
    </row>
    <row r="66" spans="1:13" ht="16" customHeight="1" x14ac:dyDescent="0.2">
      <c r="A66" s="186" t="s">
        <v>131</v>
      </c>
      <c r="B66" s="26"/>
      <c r="C66" s="27" t="s">
        <v>213</v>
      </c>
      <c r="D66" s="28" t="s">
        <v>32</v>
      </c>
      <c r="E66" s="29">
        <v>1021.777852905</v>
      </c>
      <c r="F66" s="30">
        <f t="shared" si="9"/>
        <v>1167.7461176057143</v>
      </c>
      <c r="G66" s="31">
        <f t="shared" si="1"/>
        <v>227.06174509000002</v>
      </c>
      <c r="H66" s="32">
        <f t="shared" si="2"/>
        <v>259.49913724571428</v>
      </c>
      <c r="I66" s="29">
        <f t="shared" si="12"/>
        <v>3882.7558410389997</v>
      </c>
      <c r="J66" s="30">
        <f t="shared" si="4"/>
        <v>4437.4219897457424</v>
      </c>
      <c r="K66" s="25">
        <v>2426.8241707683737</v>
      </c>
      <c r="L66" s="7"/>
      <c r="M66" s="7"/>
    </row>
    <row r="67" spans="1:13" ht="16" customHeight="1" x14ac:dyDescent="0.2">
      <c r="A67" s="187"/>
      <c r="B67" s="26" t="s">
        <v>254</v>
      </c>
      <c r="C67" s="27" t="s">
        <v>213</v>
      </c>
      <c r="D67" s="28" t="s">
        <v>32</v>
      </c>
      <c r="E67" s="29">
        <v>1165.0544442675</v>
      </c>
      <c r="F67" s="30">
        <f t="shared" si="9"/>
        <v>1331.4907934485714</v>
      </c>
      <c r="G67" s="31">
        <f t="shared" si="1"/>
        <v>258.90098761500002</v>
      </c>
      <c r="H67" s="32">
        <f t="shared" si="2"/>
        <v>295.88684298857146</v>
      </c>
      <c r="I67" s="29">
        <f t="shared" si="12"/>
        <v>4427.2068882164995</v>
      </c>
      <c r="J67" s="30">
        <f t="shared" si="4"/>
        <v>5059.6498989925512</v>
      </c>
      <c r="K67" s="25">
        <v>2426.8241707683737</v>
      </c>
      <c r="L67" s="7"/>
      <c r="M67" s="7"/>
    </row>
    <row r="68" spans="1:13" ht="16" customHeight="1" x14ac:dyDescent="0.2">
      <c r="A68" s="191" t="s">
        <v>132</v>
      </c>
      <c r="B68" s="33"/>
      <c r="C68" s="34" t="s">
        <v>214</v>
      </c>
      <c r="D68" s="35" t="s">
        <v>32</v>
      </c>
      <c r="E68" s="36">
        <v>1131.5943360675001</v>
      </c>
      <c r="F68" s="37">
        <f t="shared" si="9"/>
        <v>1293.2506697914287</v>
      </c>
      <c r="G68" s="38">
        <f t="shared" si="1"/>
        <v>251.46540801500001</v>
      </c>
      <c r="H68" s="39">
        <f t="shared" si="2"/>
        <v>287.38903773142857</v>
      </c>
      <c r="I68" s="36">
        <f t="shared" si="12"/>
        <v>4300.0584770565001</v>
      </c>
      <c r="J68" s="37">
        <f t="shared" si="4"/>
        <v>4914.3378632268323</v>
      </c>
      <c r="K68" s="40">
        <v>2426.8241707683737</v>
      </c>
      <c r="L68" s="7"/>
      <c r="M68" s="7"/>
    </row>
    <row r="69" spans="1:13" ht="16" customHeight="1" x14ac:dyDescent="0.2">
      <c r="A69" s="192"/>
      <c r="B69" s="81" t="s">
        <v>254</v>
      </c>
      <c r="C69" s="34" t="s">
        <v>214</v>
      </c>
      <c r="D69" s="35" t="s">
        <v>32</v>
      </c>
      <c r="E69" s="36">
        <v>1457.8915985325</v>
      </c>
      <c r="F69" s="37">
        <f t="shared" si="9"/>
        <v>1666.1618268942857</v>
      </c>
      <c r="G69" s="38">
        <f t="shared" si="1"/>
        <v>323.975910785</v>
      </c>
      <c r="H69" s="39">
        <f t="shared" si="2"/>
        <v>370.25818375428571</v>
      </c>
      <c r="I69" s="36">
        <f t="shared" si="12"/>
        <v>5539.9880744234997</v>
      </c>
      <c r="J69" s="37">
        <f t="shared" si="4"/>
        <v>6331.3960266421727</v>
      </c>
      <c r="K69" s="40">
        <v>2426.8241707683737</v>
      </c>
      <c r="L69" s="7"/>
      <c r="M69" s="7"/>
    </row>
    <row r="70" spans="1:13" ht="16" customHeight="1" x14ac:dyDescent="0.2">
      <c r="A70" s="26" t="s">
        <v>262</v>
      </c>
      <c r="B70" s="41"/>
      <c r="C70" s="42" t="s">
        <v>209</v>
      </c>
      <c r="D70" s="28" t="s">
        <v>34</v>
      </c>
      <c r="E70" s="30">
        <v>1179.6932416049999</v>
      </c>
      <c r="F70" s="30">
        <f t="shared" si="9"/>
        <v>1348.2208475485713</v>
      </c>
      <c r="G70" s="31">
        <f t="shared" si="1"/>
        <v>262.15405368999996</v>
      </c>
      <c r="H70" s="32">
        <f t="shared" si="2"/>
        <v>299.60463278857139</v>
      </c>
      <c r="I70" s="29">
        <f t="shared" si="12"/>
        <v>4482.8343180989996</v>
      </c>
      <c r="J70" s="30">
        <f t="shared" si="4"/>
        <v>5123.2239146400543</v>
      </c>
      <c r="K70" s="25">
        <v>2757.7580994494997</v>
      </c>
      <c r="L70" s="7"/>
      <c r="M70" s="7"/>
    </row>
    <row r="71" spans="1:13" ht="16" customHeight="1" x14ac:dyDescent="0.2">
      <c r="A71" s="196" t="s">
        <v>133</v>
      </c>
      <c r="B71" s="33"/>
      <c r="C71" s="34" t="s">
        <v>215</v>
      </c>
      <c r="D71" s="35" t="s">
        <v>11</v>
      </c>
      <c r="E71" s="36">
        <v>641.10932864999984</v>
      </c>
      <c r="F71" s="37">
        <f t="shared" si="9"/>
        <v>732.69637559999978</v>
      </c>
      <c r="G71" s="38">
        <f t="shared" si="1"/>
        <v>142.46873969999996</v>
      </c>
      <c r="H71" s="39">
        <f t="shared" si="2"/>
        <v>162.82141679999995</v>
      </c>
      <c r="I71" s="36">
        <f t="shared" si="12"/>
        <v>2436.2154488699994</v>
      </c>
      <c r="J71" s="37">
        <f t="shared" si="4"/>
        <v>2784.2379091447601</v>
      </c>
      <c r="K71" s="175">
        <v>1589.47</v>
      </c>
      <c r="L71" s="7"/>
      <c r="M71" s="7"/>
    </row>
    <row r="72" spans="1:13" ht="16" customHeight="1" x14ac:dyDescent="0.2">
      <c r="A72" s="197"/>
      <c r="B72" s="81" t="s">
        <v>254</v>
      </c>
      <c r="C72" s="34" t="s">
        <v>215</v>
      </c>
      <c r="D72" s="35" t="s">
        <v>11</v>
      </c>
      <c r="E72" s="36">
        <v>804.82246285499991</v>
      </c>
      <c r="F72" s="37">
        <f t="shared" si="9"/>
        <v>919.79710040571422</v>
      </c>
      <c r="G72" s="38">
        <f t="shared" si="1"/>
        <v>178.84943618999998</v>
      </c>
      <c r="H72" s="39">
        <f t="shared" si="2"/>
        <v>204.39935564571425</v>
      </c>
      <c r="I72" s="36">
        <f t="shared" si="12"/>
        <v>3058.3253588489997</v>
      </c>
      <c r="J72" s="37">
        <f t="shared" si="4"/>
        <v>3495.2185392945175</v>
      </c>
      <c r="K72" s="175">
        <v>1589.47</v>
      </c>
      <c r="L72" s="7"/>
      <c r="M72" s="7"/>
    </row>
    <row r="73" spans="1:13" ht="16" customHeight="1" x14ac:dyDescent="0.2">
      <c r="A73" s="186" t="s">
        <v>134</v>
      </c>
      <c r="B73" s="26"/>
      <c r="C73" s="27" t="s">
        <v>215</v>
      </c>
      <c r="D73" s="28" t="s">
        <v>73</v>
      </c>
      <c r="E73" s="29">
        <v>801.64936831499983</v>
      </c>
      <c r="F73" s="30">
        <f t="shared" si="9"/>
        <v>916.17070664571406</v>
      </c>
      <c r="G73" s="31">
        <f t="shared" si="1"/>
        <v>178.14430406999998</v>
      </c>
      <c r="H73" s="32">
        <f t="shared" si="2"/>
        <v>203.59349036571425</v>
      </c>
      <c r="I73" s="29">
        <f t="shared" si="12"/>
        <v>3046.2675995969994</v>
      </c>
      <c r="J73" s="30">
        <f t="shared" si="4"/>
        <v>3481.4382841761408</v>
      </c>
      <c r="K73" s="25">
        <v>1820.1207680291247</v>
      </c>
      <c r="L73" s="7"/>
      <c r="M73" s="7"/>
    </row>
    <row r="74" spans="1:13" ht="16" customHeight="1" x14ac:dyDescent="0.2">
      <c r="A74" s="187"/>
      <c r="B74" s="26" t="s">
        <v>254</v>
      </c>
      <c r="C74" s="27" t="s">
        <v>215</v>
      </c>
      <c r="D74" s="28" t="s">
        <v>73</v>
      </c>
      <c r="E74" s="29">
        <v>999.15389891999985</v>
      </c>
      <c r="F74" s="30">
        <f t="shared" si="9"/>
        <v>1141.8901701942855</v>
      </c>
      <c r="G74" s="31">
        <f t="shared" si="1"/>
        <v>222.03419975999998</v>
      </c>
      <c r="H74" s="32">
        <f t="shared" si="2"/>
        <v>253.7533711542857</v>
      </c>
      <c r="I74" s="29">
        <f t="shared" si="12"/>
        <v>3796.7848158959991</v>
      </c>
      <c r="J74" s="30">
        <f t="shared" si="4"/>
        <v>4339.1696831190011</v>
      </c>
      <c r="K74" s="25">
        <v>1820.1207680291247</v>
      </c>
      <c r="L74" s="7"/>
      <c r="M74" s="7"/>
    </row>
    <row r="75" spans="1:13" ht="16" customHeight="1" x14ac:dyDescent="0.2">
      <c r="A75" s="33" t="s">
        <v>235</v>
      </c>
      <c r="B75" s="43"/>
      <c r="C75" s="44" t="s">
        <v>212</v>
      </c>
      <c r="D75" s="35" t="s">
        <v>73</v>
      </c>
      <c r="E75" s="36">
        <v>479.51845897499987</v>
      </c>
      <c r="F75" s="37">
        <f t="shared" si="9"/>
        <v>548.02109597142839</v>
      </c>
      <c r="G75" s="38">
        <f t="shared" si="1"/>
        <v>106.55965754999997</v>
      </c>
      <c r="H75" s="39">
        <f t="shared" si="2"/>
        <v>121.78246577142853</v>
      </c>
      <c r="I75" s="173">
        <f>1589.47*1.3</f>
        <v>2066.3110000000001</v>
      </c>
      <c r="J75" s="168">
        <f t="shared" si="4"/>
        <v>2361.491230568834</v>
      </c>
      <c r="K75" s="40">
        <v>1654.6485237828749</v>
      </c>
      <c r="L75" s="7"/>
      <c r="M75" s="7"/>
    </row>
    <row r="76" spans="1:13" ht="16" customHeight="1" x14ac:dyDescent="0.2">
      <c r="A76" s="26" t="s">
        <v>135</v>
      </c>
      <c r="B76" s="41"/>
      <c r="C76" s="42" t="s">
        <v>212</v>
      </c>
      <c r="D76" s="28" t="s">
        <v>73</v>
      </c>
      <c r="E76" s="29">
        <v>577.72985588999984</v>
      </c>
      <c r="F76" s="30">
        <f t="shared" si="9"/>
        <v>660.26269244571404</v>
      </c>
      <c r="G76" s="31">
        <f t="shared" si="1"/>
        <v>128.38441241999996</v>
      </c>
      <c r="H76" s="32">
        <f t="shared" si="2"/>
        <v>146.72504276571425</v>
      </c>
      <c r="I76" s="29">
        <f t="shared" ref="I76:I78" si="13">E76*3.8</f>
        <v>2195.3734523819994</v>
      </c>
      <c r="J76" s="30">
        <f t="shared" si="4"/>
        <v>2508.9907354815982</v>
      </c>
      <c r="K76" s="25">
        <v>1875.2746628407499</v>
      </c>
      <c r="L76" s="7"/>
      <c r="M76" s="7"/>
    </row>
    <row r="77" spans="1:13" ht="16" customHeight="1" x14ac:dyDescent="0.2">
      <c r="A77" s="191" t="s">
        <v>136</v>
      </c>
      <c r="B77" s="33"/>
      <c r="C77" s="34" t="s">
        <v>211</v>
      </c>
      <c r="D77" s="35" t="s">
        <v>73</v>
      </c>
      <c r="E77" s="36">
        <v>673.83959278499992</v>
      </c>
      <c r="F77" s="37">
        <f t="shared" si="9"/>
        <v>770.10239175428569</v>
      </c>
      <c r="G77" s="38">
        <f t="shared" si="1"/>
        <v>149.74213172999998</v>
      </c>
      <c r="H77" s="39">
        <f t="shared" si="2"/>
        <v>171.1338648342857</v>
      </c>
      <c r="I77" s="36">
        <f t="shared" si="13"/>
        <v>2560.5904525829997</v>
      </c>
      <c r="J77" s="37">
        <f t="shared" si="4"/>
        <v>2926.3803458690559</v>
      </c>
      <c r="K77" s="40">
        <v>1985.5824524639997</v>
      </c>
      <c r="L77" s="7"/>
      <c r="M77" s="7"/>
    </row>
    <row r="78" spans="1:13" ht="16" customHeight="1" x14ac:dyDescent="0.2">
      <c r="A78" s="192"/>
      <c r="B78" s="81" t="s">
        <v>254</v>
      </c>
      <c r="C78" s="34" t="s">
        <v>211</v>
      </c>
      <c r="D78" s="35" t="s">
        <v>73</v>
      </c>
      <c r="E78" s="36">
        <v>810.09721741499993</v>
      </c>
      <c r="F78" s="37">
        <f t="shared" si="9"/>
        <v>925.82539133142848</v>
      </c>
      <c r="G78" s="38">
        <f t="shared" si="1"/>
        <v>180.02160386999998</v>
      </c>
      <c r="H78" s="39">
        <f t="shared" si="2"/>
        <v>205.73897585142853</v>
      </c>
      <c r="I78" s="36">
        <f t="shared" si="13"/>
        <v>3078.3694261769997</v>
      </c>
      <c r="J78" s="37">
        <f t="shared" si="4"/>
        <v>3518.125976374417</v>
      </c>
      <c r="K78" s="40">
        <v>1985.5824524639997</v>
      </c>
      <c r="L78" s="7"/>
      <c r="M78" s="7"/>
    </row>
    <row r="79" spans="1:13" ht="16" customHeight="1" x14ac:dyDescent="0.2">
      <c r="A79" s="26" t="s">
        <v>319</v>
      </c>
      <c r="B79" s="41"/>
      <c r="C79" s="42" t="s">
        <v>27</v>
      </c>
      <c r="D79" s="28" t="s">
        <v>27</v>
      </c>
      <c r="E79" s="29">
        <v>705.24869999999999</v>
      </c>
      <c r="F79" s="30">
        <f t="shared" si="9"/>
        <v>805.99851428571424</v>
      </c>
      <c r="G79" s="31">
        <f t="shared" si="1"/>
        <v>156.72193333333334</v>
      </c>
      <c r="H79" s="32">
        <f t="shared" si="2"/>
        <v>179.11078095238096</v>
      </c>
      <c r="I79" s="29">
        <f>E79*4.33</f>
        <v>3053.7268709999998</v>
      </c>
      <c r="J79" s="30">
        <f t="shared" si="4"/>
        <v>3489.9631403108747</v>
      </c>
      <c r="K79" s="25">
        <v>2717.5985156249985</v>
      </c>
      <c r="L79" s="7"/>
      <c r="M79" s="7"/>
    </row>
    <row r="80" spans="1:13" ht="16" customHeight="1" x14ac:dyDescent="0.2">
      <c r="A80" s="33" t="s">
        <v>137</v>
      </c>
      <c r="B80" s="43"/>
      <c r="C80" s="44" t="s">
        <v>215</v>
      </c>
      <c r="D80" s="35" t="s">
        <v>73</v>
      </c>
      <c r="E80" s="36">
        <v>791.0792546849998</v>
      </c>
      <c r="F80" s="37">
        <f t="shared" si="9"/>
        <v>904.09057678285694</v>
      </c>
      <c r="G80" s="38">
        <f t="shared" si="1"/>
        <v>175.79538992999994</v>
      </c>
      <c r="H80" s="39">
        <f t="shared" si="2"/>
        <v>200.90901706285709</v>
      </c>
      <c r="I80" s="36">
        <f t="shared" ref="I80:I86" si="14">E80*3.8</f>
        <v>3006.101167802999</v>
      </c>
      <c r="J80" s="37">
        <f t="shared" si="4"/>
        <v>3435.5339278402489</v>
      </c>
      <c r="K80" s="40">
        <v>1820.1207680291247</v>
      </c>
      <c r="L80" s="7"/>
      <c r="M80" s="7"/>
    </row>
    <row r="81" spans="1:13" ht="16" customHeight="1" x14ac:dyDescent="0.2">
      <c r="A81" s="26" t="s">
        <v>138</v>
      </c>
      <c r="B81" s="41"/>
      <c r="C81" s="42" t="s">
        <v>213</v>
      </c>
      <c r="D81" s="28" t="s">
        <v>63</v>
      </c>
      <c r="E81" s="29">
        <v>866.0693688299998</v>
      </c>
      <c r="F81" s="30">
        <f t="shared" si="9"/>
        <v>989.79356437714262</v>
      </c>
      <c r="G81" s="31">
        <f t="shared" si="1"/>
        <v>192.45985973999996</v>
      </c>
      <c r="H81" s="32">
        <f t="shared" si="2"/>
        <v>219.95412541714282</v>
      </c>
      <c r="I81" s="29">
        <f t="shared" si="14"/>
        <v>3291.063601553999</v>
      </c>
      <c r="J81" s="30">
        <f t="shared" si="4"/>
        <v>3761.2043077320168</v>
      </c>
      <c r="K81" s="25">
        <v>1985.5824524639997</v>
      </c>
      <c r="L81" s="7"/>
      <c r="M81" s="7"/>
    </row>
    <row r="82" spans="1:13" ht="16" customHeight="1" x14ac:dyDescent="0.2">
      <c r="A82" s="33" t="s">
        <v>242</v>
      </c>
      <c r="B82" s="43"/>
      <c r="C82" s="44" t="s">
        <v>212</v>
      </c>
      <c r="D82" s="35" t="s">
        <v>32</v>
      </c>
      <c r="E82" s="36">
        <v>724.83979513499992</v>
      </c>
      <c r="F82" s="37">
        <f t="shared" si="9"/>
        <v>828.38833729714281</v>
      </c>
      <c r="G82" s="38">
        <f t="shared" si="1"/>
        <v>161.07551002999998</v>
      </c>
      <c r="H82" s="39">
        <f t="shared" si="2"/>
        <v>184.08629717714282</v>
      </c>
      <c r="I82" s="36">
        <f t="shared" si="14"/>
        <v>2754.3912215129994</v>
      </c>
      <c r="J82" s="37">
        <f t="shared" si="4"/>
        <v>3147.8662772248349</v>
      </c>
      <c r="K82" s="40">
        <v>2371.1211657652498</v>
      </c>
      <c r="L82" s="7"/>
      <c r="M82" s="7"/>
    </row>
    <row r="83" spans="1:13" ht="16" customHeight="1" x14ac:dyDescent="0.2">
      <c r="A83" s="26" t="s">
        <v>139</v>
      </c>
      <c r="B83" s="41"/>
      <c r="C83" s="42" t="s">
        <v>210</v>
      </c>
      <c r="D83" s="28" t="s">
        <v>34</v>
      </c>
      <c r="E83" s="29">
        <v>943.34042243249974</v>
      </c>
      <c r="F83" s="30">
        <f t="shared" si="9"/>
        <v>1078.1033399228568</v>
      </c>
      <c r="G83" s="31">
        <f t="shared" si="1"/>
        <v>209.63120498499995</v>
      </c>
      <c r="H83" s="32">
        <f t="shared" si="2"/>
        <v>239.5785199828571</v>
      </c>
      <c r="I83" s="29">
        <f t="shared" si="14"/>
        <v>3584.693605243499</v>
      </c>
      <c r="J83" s="30">
        <f t="shared" si="4"/>
        <v>4096.7804522449424</v>
      </c>
      <c r="K83" s="25">
        <v>2757.7580994494997</v>
      </c>
      <c r="L83" s="7"/>
      <c r="M83" s="7"/>
    </row>
    <row r="84" spans="1:13" ht="16" customHeight="1" x14ac:dyDescent="0.2">
      <c r="A84" s="33" t="s">
        <v>140</v>
      </c>
      <c r="B84" s="33"/>
      <c r="C84" s="34" t="s">
        <v>208</v>
      </c>
      <c r="D84" s="35" t="s">
        <v>73</v>
      </c>
      <c r="E84" s="36">
        <v>836.58431501999985</v>
      </c>
      <c r="F84" s="37">
        <f t="shared" si="9"/>
        <v>956.09636002285697</v>
      </c>
      <c r="G84" s="38">
        <f t="shared" si="1"/>
        <v>185.90762555999996</v>
      </c>
      <c r="H84" s="39">
        <f t="shared" si="2"/>
        <v>212.46585778285709</v>
      </c>
      <c r="I84" s="36">
        <f t="shared" si="14"/>
        <v>3179.0203970759994</v>
      </c>
      <c r="J84" s="37">
        <f t="shared" si="4"/>
        <v>3633.1553137424253</v>
      </c>
      <c r="K84" s="40">
        <v>2271.088072609874</v>
      </c>
      <c r="L84" s="7"/>
      <c r="M84" s="7"/>
    </row>
    <row r="85" spans="1:13" ht="16" customHeight="1" x14ac:dyDescent="0.2">
      <c r="A85" s="26" t="s">
        <v>236</v>
      </c>
      <c r="B85" s="41"/>
      <c r="C85" s="42" t="s">
        <v>212</v>
      </c>
      <c r="D85" s="28" t="s">
        <v>34</v>
      </c>
      <c r="E85" s="29">
        <v>787.51629049499979</v>
      </c>
      <c r="F85" s="30">
        <f t="shared" si="9"/>
        <v>900.01861770857113</v>
      </c>
      <c r="G85" s="31">
        <f t="shared" si="1"/>
        <v>175.00362010999996</v>
      </c>
      <c r="H85" s="32">
        <f t="shared" si="2"/>
        <v>200.00413726857138</v>
      </c>
      <c r="I85" s="29">
        <f t="shared" si="14"/>
        <v>2992.5619038809991</v>
      </c>
      <c r="J85" s="30">
        <f t="shared" si="4"/>
        <v>3420.0605295859882</v>
      </c>
      <c r="K85" s="25">
        <v>2757.7580994494997</v>
      </c>
      <c r="L85" s="7"/>
      <c r="M85" s="7"/>
    </row>
    <row r="86" spans="1:13" ht="16" customHeight="1" x14ac:dyDescent="0.2">
      <c r="A86" s="33" t="s">
        <v>237</v>
      </c>
      <c r="B86" s="43"/>
      <c r="C86" s="44" t="s">
        <v>211</v>
      </c>
      <c r="D86" s="35" t="s">
        <v>63</v>
      </c>
      <c r="E86" s="36">
        <v>669.61566823499993</v>
      </c>
      <c r="F86" s="37">
        <f t="shared" si="9"/>
        <v>765.27504941142854</v>
      </c>
      <c r="G86" s="38">
        <f t="shared" si="1"/>
        <v>148.80348182999998</v>
      </c>
      <c r="H86" s="39">
        <f t="shared" si="2"/>
        <v>170.06112209142856</v>
      </c>
      <c r="I86" s="36">
        <f t="shared" si="14"/>
        <v>2544.5395392929995</v>
      </c>
      <c r="J86" s="37">
        <f t="shared" si="4"/>
        <v>2908.036499769918</v>
      </c>
      <c r="K86" s="40">
        <v>1965.9200836837499</v>
      </c>
      <c r="L86" s="7"/>
      <c r="M86" s="7"/>
    </row>
    <row r="87" spans="1:13" ht="16" customHeight="1" x14ac:dyDescent="0.2">
      <c r="A87" s="26" t="s">
        <v>320</v>
      </c>
      <c r="B87" s="41"/>
      <c r="C87" s="42" t="s">
        <v>27</v>
      </c>
      <c r="D87" s="28" t="s">
        <v>63</v>
      </c>
      <c r="E87" s="29">
        <v>466.63154999999989</v>
      </c>
      <c r="F87" s="30">
        <f t="shared" ref="F87:F88" si="15">E87+(E87/35*1.25*4)</f>
        <v>533.29319999999984</v>
      </c>
      <c r="G87" s="31">
        <f t="shared" si="1"/>
        <v>103.69589999999998</v>
      </c>
      <c r="H87" s="32">
        <f t="shared" si="2"/>
        <v>118.50959999999998</v>
      </c>
      <c r="I87" s="29">
        <f t="shared" ref="I87:I88" si="16">E87*4.33</f>
        <v>2020.5146114999995</v>
      </c>
      <c r="J87" s="30">
        <f t="shared" si="4"/>
        <v>2309.1526572202552</v>
      </c>
      <c r="K87" s="25">
        <v>1793.612445</v>
      </c>
      <c r="L87" s="7"/>
      <c r="M87" s="7"/>
    </row>
    <row r="88" spans="1:13" ht="16" customHeight="1" x14ac:dyDescent="0.2">
      <c r="A88" s="33" t="s">
        <v>321</v>
      </c>
      <c r="B88" s="43"/>
      <c r="C88" s="44" t="s">
        <v>27</v>
      </c>
      <c r="D88" s="35" t="s">
        <v>34</v>
      </c>
      <c r="E88" s="36">
        <v>530.26814999999999</v>
      </c>
      <c r="F88" s="37">
        <f t="shared" si="15"/>
        <v>606.02074285714286</v>
      </c>
      <c r="G88" s="38">
        <f t="shared" si="1"/>
        <v>117.83736666666667</v>
      </c>
      <c r="H88" s="39">
        <f t="shared" si="2"/>
        <v>134.67127619047619</v>
      </c>
      <c r="I88" s="36">
        <f t="shared" si="16"/>
        <v>2296.0610895</v>
      </c>
      <c r="J88" s="37">
        <f t="shared" si="4"/>
        <v>2624.0619769747013</v>
      </c>
      <c r="K88" s="40">
        <v>2011.0229015625</v>
      </c>
      <c r="L88" s="7"/>
      <c r="M88" s="7"/>
    </row>
    <row r="89" spans="1:13" ht="16" customHeight="1" x14ac:dyDescent="0.2">
      <c r="A89" s="186" t="s">
        <v>141</v>
      </c>
      <c r="B89" s="26"/>
      <c r="C89" s="27" t="s">
        <v>208</v>
      </c>
      <c r="D89" s="28" t="s">
        <v>73</v>
      </c>
      <c r="E89" s="29">
        <v>641.10932864999984</v>
      </c>
      <c r="F89" s="30">
        <f t="shared" ref="F89:F94" si="17">E89+(E89/35*4*1.25)</f>
        <v>732.69637559999978</v>
      </c>
      <c r="G89" s="31">
        <f t="shared" si="1"/>
        <v>142.46873969999996</v>
      </c>
      <c r="H89" s="32">
        <f t="shared" si="2"/>
        <v>162.82141679999995</v>
      </c>
      <c r="I89" s="29">
        <f t="shared" ref="I89:I94" si="18">E89*3.8</f>
        <v>2436.2154488699994</v>
      </c>
      <c r="J89" s="30">
        <f t="shared" si="4"/>
        <v>2784.2379091447601</v>
      </c>
      <c r="K89" s="25">
        <v>1654.6485237828749</v>
      </c>
      <c r="L89" s="7"/>
      <c r="M89" s="7"/>
    </row>
    <row r="90" spans="1:13" ht="16" customHeight="1" x14ac:dyDescent="0.2">
      <c r="A90" s="187"/>
      <c r="B90" s="26" t="s">
        <v>254</v>
      </c>
      <c r="C90" s="27" t="s">
        <v>208</v>
      </c>
      <c r="D90" s="28" t="s">
        <v>73</v>
      </c>
      <c r="E90" s="29">
        <v>804.82246285499991</v>
      </c>
      <c r="F90" s="30">
        <f t="shared" si="17"/>
        <v>919.79710040571422</v>
      </c>
      <c r="G90" s="31">
        <f t="shared" si="1"/>
        <v>178.84943618999998</v>
      </c>
      <c r="H90" s="32">
        <f t="shared" si="2"/>
        <v>204.39935564571425</v>
      </c>
      <c r="I90" s="29">
        <f t="shared" si="18"/>
        <v>3058.3253588489997</v>
      </c>
      <c r="J90" s="30">
        <f t="shared" si="4"/>
        <v>3495.2185392945175</v>
      </c>
      <c r="K90" s="25">
        <v>1654.6485237828749</v>
      </c>
      <c r="L90" s="7"/>
      <c r="M90" s="7"/>
    </row>
    <row r="91" spans="1:13" ht="16" customHeight="1" x14ac:dyDescent="0.2">
      <c r="A91" s="191" t="s">
        <v>142</v>
      </c>
      <c r="B91" s="33"/>
      <c r="C91" s="34" t="s">
        <v>208</v>
      </c>
      <c r="D91" s="35" t="s">
        <v>34</v>
      </c>
      <c r="E91" s="36">
        <v>1531.105987725</v>
      </c>
      <c r="F91" s="37">
        <f t="shared" si="17"/>
        <v>1749.8354145428571</v>
      </c>
      <c r="G91" s="38">
        <f t="shared" si="1"/>
        <v>340.24577505000002</v>
      </c>
      <c r="H91" s="39">
        <f t="shared" si="2"/>
        <v>388.85231434285714</v>
      </c>
      <c r="I91" s="36">
        <f t="shared" si="18"/>
        <v>5818.2027533549999</v>
      </c>
      <c r="J91" s="37">
        <f t="shared" si="4"/>
        <v>6649.3547097795417</v>
      </c>
      <c r="K91" s="40">
        <v>2757.7580994494997</v>
      </c>
      <c r="L91" s="7"/>
      <c r="M91" s="7"/>
    </row>
    <row r="92" spans="1:13" ht="16" customHeight="1" x14ac:dyDescent="0.2">
      <c r="A92" s="192"/>
      <c r="B92" s="81" t="s">
        <v>254</v>
      </c>
      <c r="C92" s="34" t="s">
        <v>208</v>
      </c>
      <c r="D92" s="35" t="s">
        <v>34</v>
      </c>
      <c r="E92" s="45">
        <v>2042.515178055</v>
      </c>
      <c r="F92" s="37">
        <f t="shared" si="17"/>
        <v>2334.3030606342854</v>
      </c>
      <c r="G92" s="38">
        <f t="shared" si="1"/>
        <v>453.89226179000002</v>
      </c>
      <c r="H92" s="39">
        <f t="shared" si="2"/>
        <v>518.73401347428569</v>
      </c>
      <c r="I92" s="36">
        <f t="shared" si="18"/>
        <v>7761.5576766089998</v>
      </c>
      <c r="J92" s="37">
        <f t="shared" si="4"/>
        <v>8870.3251295987702</v>
      </c>
      <c r="K92" s="40">
        <v>2757.7580994494997</v>
      </c>
      <c r="L92" s="7"/>
      <c r="M92" s="7"/>
    </row>
    <row r="93" spans="1:13" ht="16" customHeight="1" x14ac:dyDescent="0.2">
      <c r="A93" s="186" t="s">
        <v>245</v>
      </c>
      <c r="B93" s="26"/>
      <c r="C93" s="27" t="s">
        <v>208</v>
      </c>
      <c r="D93" s="28" t="s">
        <v>34</v>
      </c>
      <c r="E93" s="29">
        <v>960.07047653249981</v>
      </c>
      <c r="F93" s="30">
        <f t="shared" si="17"/>
        <v>1097.2234017514284</v>
      </c>
      <c r="G93" s="31">
        <f t="shared" si="1"/>
        <v>213.34899478499995</v>
      </c>
      <c r="H93" s="32">
        <f t="shared" si="2"/>
        <v>243.82742261142852</v>
      </c>
      <c r="I93" s="29">
        <f t="shared" si="18"/>
        <v>3648.2678108234991</v>
      </c>
      <c r="J93" s="30">
        <f t="shared" si="4"/>
        <v>4169.4364701278027</v>
      </c>
      <c r="K93" s="25">
        <v>2647.4397500148748</v>
      </c>
      <c r="L93" s="7"/>
      <c r="M93" s="7"/>
    </row>
    <row r="94" spans="1:13" ht="16" customHeight="1" x14ac:dyDescent="0.2">
      <c r="A94" s="187"/>
      <c r="B94" s="80" t="s">
        <v>254</v>
      </c>
      <c r="C94" s="27" t="s">
        <v>208</v>
      </c>
      <c r="D94" s="28" t="s">
        <v>34</v>
      </c>
      <c r="E94" s="29">
        <v>1279.053440955</v>
      </c>
      <c r="F94" s="30">
        <f t="shared" si="17"/>
        <v>1461.7753610914287</v>
      </c>
      <c r="G94" s="31">
        <f t="shared" si="1"/>
        <v>284.23409799000001</v>
      </c>
      <c r="H94" s="32">
        <f t="shared" si="2"/>
        <v>324.8389691314286</v>
      </c>
      <c r="I94" s="29">
        <f t="shared" si="18"/>
        <v>4860.4030756290003</v>
      </c>
      <c r="J94" s="30">
        <f t="shared" si="4"/>
        <v>5554.7297769443576</v>
      </c>
      <c r="K94" s="25">
        <v>2647.4397500148748</v>
      </c>
      <c r="L94" s="7"/>
      <c r="M94" s="7"/>
    </row>
    <row r="95" spans="1:13" ht="16" customHeight="1" x14ac:dyDescent="0.2">
      <c r="A95" s="33" t="s">
        <v>322</v>
      </c>
      <c r="B95" s="43"/>
      <c r="C95" s="44" t="s">
        <v>27</v>
      </c>
      <c r="D95" s="35" t="s">
        <v>32</v>
      </c>
      <c r="E95" s="36">
        <v>487.84710000000001</v>
      </c>
      <c r="F95" s="37">
        <f>E95+(E95/35*1.25*4)</f>
        <v>557.53954285714281</v>
      </c>
      <c r="G95" s="38">
        <f t="shared" si="1"/>
        <v>108.41046666666666</v>
      </c>
      <c r="H95" s="39">
        <f t="shared" si="2"/>
        <v>123.89767619047619</v>
      </c>
      <c r="I95" s="36">
        <f>E95*4.33</f>
        <v>2112.377943</v>
      </c>
      <c r="J95" s="37">
        <f t="shared" si="4"/>
        <v>2414.1390081364962</v>
      </c>
      <c r="K95" s="40">
        <v>1847.9721412499998</v>
      </c>
      <c r="L95" s="7"/>
      <c r="M95" s="7"/>
    </row>
    <row r="96" spans="1:13" ht="16" customHeight="1" x14ac:dyDescent="0.2">
      <c r="A96" s="186" t="s">
        <v>143</v>
      </c>
      <c r="B96" s="26"/>
      <c r="C96" s="27" t="s">
        <v>208</v>
      </c>
      <c r="D96" s="28" t="s">
        <v>63</v>
      </c>
      <c r="E96" s="29">
        <v>753.06393373499998</v>
      </c>
      <c r="F96" s="30">
        <f t="shared" ref="F96:F111" si="19">E96+(E96/35*4*1.25)</f>
        <v>860.64449569714282</v>
      </c>
      <c r="G96" s="31">
        <f t="shared" si="1"/>
        <v>167.34754082999999</v>
      </c>
      <c r="H96" s="32">
        <f t="shared" si="2"/>
        <v>191.25433237714284</v>
      </c>
      <c r="I96" s="29">
        <f t="shared" ref="I96:I111" si="20">E96*3.8</f>
        <v>2861.6429481929999</v>
      </c>
      <c r="J96" s="30">
        <f t="shared" si="4"/>
        <v>3270.4393129480086</v>
      </c>
      <c r="K96" s="25">
        <v>1930.4285576523737</v>
      </c>
      <c r="L96" s="7"/>
      <c r="M96" s="7"/>
    </row>
    <row r="97" spans="1:13" ht="16" customHeight="1" x14ac:dyDescent="0.2">
      <c r="A97" s="187"/>
      <c r="B97" s="26" t="s">
        <v>254</v>
      </c>
      <c r="C97" s="27" t="s">
        <v>208</v>
      </c>
      <c r="D97" s="28" t="s">
        <v>63</v>
      </c>
      <c r="E97" s="29">
        <v>999.15389891999985</v>
      </c>
      <c r="F97" s="30">
        <f t="shared" si="19"/>
        <v>1141.8901701942855</v>
      </c>
      <c r="G97" s="31">
        <f t="shared" si="1"/>
        <v>222.03419975999998</v>
      </c>
      <c r="H97" s="32">
        <f t="shared" si="2"/>
        <v>253.7533711542857</v>
      </c>
      <c r="I97" s="29">
        <f t="shared" si="20"/>
        <v>3796.7848158959991</v>
      </c>
      <c r="J97" s="30">
        <f t="shared" si="4"/>
        <v>4339.1696831190011</v>
      </c>
      <c r="K97" s="25">
        <v>1930.4285576523737</v>
      </c>
      <c r="L97" s="7"/>
      <c r="M97" s="7"/>
    </row>
    <row r="98" spans="1:13" ht="16" customHeight="1" x14ac:dyDescent="0.2">
      <c r="A98" s="33" t="s">
        <v>293</v>
      </c>
      <c r="B98" s="43"/>
      <c r="C98" s="44" t="s">
        <v>212</v>
      </c>
      <c r="D98" s="35" t="s">
        <v>34</v>
      </c>
      <c r="E98" s="36">
        <v>1021.777852905</v>
      </c>
      <c r="F98" s="37">
        <f t="shared" si="19"/>
        <v>1167.7461176057143</v>
      </c>
      <c r="G98" s="38">
        <f t="shared" si="1"/>
        <v>227.06174509000002</v>
      </c>
      <c r="H98" s="39">
        <f t="shared" si="2"/>
        <v>259.49913724571428</v>
      </c>
      <c r="I98" s="36">
        <f t="shared" si="20"/>
        <v>3882.7558410389997</v>
      </c>
      <c r="J98" s="37">
        <f t="shared" si="4"/>
        <v>4437.4219897457424</v>
      </c>
      <c r="K98" s="40">
        <v>2702.6042046378734</v>
      </c>
      <c r="L98" s="7"/>
      <c r="M98" s="7"/>
    </row>
    <row r="99" spans="1:13" ht="16" customHeight="1" x14ac:dyDescent="0.2">
      <c r="A99" s="26" t="s">
        <v>144</v>
      </c>
      <c r="B99" s="41"/>
      <c r="C99" s="42" t="s">
        <v>212</v>
      </c>
      <c r="D99" s="28" t="s">
        <v>34</v>
      </c>
      <c r="E99" s="29">
        <v>1021.777852905</v>
      </c>
      <c r="F99" s="30">
        <f t="shared" si="19"/>
        <v>1167.7461176057143</v>
      </c>
      <c r="G99" s="31">
        <f t="shared" si="1"/>
        <v>227.06174509000002</v>
      </c>
      <c r="H99" s="32">
        <f t="shared" si="2"/>
        <v>259.49913724571428</v>
      </c>
      <c r="I99" s="29">
        <f t="shared" si="20"/>
        <v>3882.7558410389997</v>
      </c>
      <c r="J99" s="30">
        <f t="shared" si="4"/>
        <v>4437.4219897457424</v>
      </c>
      <c r="K99" s="25">
        <v>2702.6042046378734</v>
      </c>
      <c r="L99" s="7"/>
      <c r="M99" s="7"/>
    </row>
    <row r="100" spans="1:13" ht="16" customHeight="1" x14ac:dyDescent="0.2">
      <c r="A100" s="33" t="s">
        <v>145</v>
      </c>
      <c r="B100" s="43"/>
      <c r="C100" s="44" t="s">
        <v>212</v>
      </c>
      <c r="D100" s="35" t="s">
        <v>27</v>
      </c>
      <c r="E100" s="36">
        <v>1021.777852905</v>
      </c>
      <c r="F100" s="37">
        <f>E100+(E100/35*4*1.25)</f>
        <v>1167.7461176057143</v>
      </c>
      <c r="G100" s="38">
        <f>E100/4.5</f>
        <v>227.06174509000002</v>
      </c>
      <c r="H100" s="39">
        <f>G100/7*8</f>
        <v>259.49913724571428</v>
      </c>
      <c r="I100" s="36">
        <f>E100*3.8</f>
        <v>3882.7558410389997</v>
      </c>
      <c r="J100" s="37">
        <f>I100+(I100/151.67*1.25*17.3333)</f>
        <v>4437.4219897457424</v>
      </c>
      <c r="K100" s="40">
        <v>2702.0550944463739</v>
      </c>
      <c r="L100" s="7"/>
      <c r="M100" s="7"/>
    </row>
    <row r="101" spans="1:13" ht="16" customHeight="1" x14ac:dyDescent="0.2">
      <c r="A101" s="186" t="s">
        <v>146</v>
      </c>
      <c r="B101" s="26"/>
      <c r="C101" s="27" t="s">
        <v>212</v>
      </c>
      <c r="D101" s="28" t="s">
        <v>32</v>
      </c>
      <c r="E101" s="29">
        <v>787.51629049499979</v>
      </c>
      <c r="F101" s="30">
        <f t="shared" si="19"/>
        <v>900.01861770857113</v>
      </c>
      <c r="G101" s="31">
        <f t="shared" si="1"/>
        <v>175.00362010999996</v>
      </c>
      <c r="H101" s="32">
        <f t="shared" si="2"/>
        <v>200.00413726857138</v>
      </c>
      <c r="I101" s="29">
        <f t="shared" si="20"/>
        <v>2992.5619038809991</v>
      </c>
      <c r="J101" s="30">
        <f t="shared" si="4"/>
        <v>3420.0605295859882</v>
      </c>
      <c r="K101" s="25">
        <v>2316.5163811451248</v>
      </c>
      <c r="L101" s="7"/>
      <c r="M101" s="7"/>
    </row>
    <row r="102" spans="1:13" ht="16" customHeight="1" x14ac:dyDescent="0.2">
      <c r="A102" s="187"/>
      <c r="B102" s="26" t="s">
        <v>254</v>
      </c>
      <c r="C102" s="27" t="s">
        <v>212</v>
      </c>
      <c r="D102" s="28" t="s">
        <v>32</v>
      </c>
      <c r="E102" s="29">
        <v>794.8407897899998</v>
      </c>
      <c r="F102" s="30">
        <f t="shared" si="19"/>
        <v>908.389474045714</v>
      </c>
      <c r="G102" s="31">
        <f t="shared" si="1"/>
        <v>176.63128661999997</v>
      </c>
      <c r="H102" s="32">
        <f t="shared" si="2"/>
        <v>201.86432756571426</v>
      </c>
      <c r="I102" s="29">
        <f t="shared" si="20"/>
        <v>3020.3950012019991</v>
      </c>
      <c r="J102" s="30">
        <f t="shared" si="4"/>
        <v>3451.8696886347034</v>
      </c>
      <c r="K102" s="25">
        <v>2316.5163811451248</v>
      </c>
      <c r="L102" s="7"/>
      <c r="M102" s="7"/>
    </row>
    <row r="103" spans="1:13" ht="16" customHeight="1" x14ac:dyDescent="0.2">
      <c r="A103" s="33" t="s">
        <v>147</v>
      </c>
      <c r="B103" s="43"/>
      <c r="C103" s="44" t="s">
        <v>213</v>
      </c>
      <c r="D103" s="35" t="s">
        <v>34</v>
      </c>
      <c r="E103" s="36">
        <v>1179.6932416049999</v>
      </c>
      <c r="F103" s="37">
        <f t="shared" si="19"/>
        <v>1348.2208475485713</v>
      </c>
      <c r="G103" s="38">
        <f t="shared" si="1"/>
        <v>262.15405368999996</v>
      </c>
      <c r="H103" s="39">
        <f t="shared" si="2"/>
        <v>299.60463278857139</v>
      </c>
      <c r="I103" s="36">
        <f t="shared" si="20"/>
        <v>4482.8343180989996</v>
      </c>
      <c r="J103" s="37">
        <f t="shared" si="4"/>
        <v>5123.2239146400543</v>
      </c>
      <c r="K103" s="40">
        <v>2647.4397500148748</v>
      </c>
      <c r="L103" s="7"/>
      <c r="M103" s="7"/>
    </row>
    <row r="104" spans="1:13" ht="16" customHeight="1" x14ac:dyDescent="0.2">
      <c r="A104" s="186" t="s">
        <v>148</v>
      </c>
      <c r="B104" s="26"/>
      <c r="C104" s="27" t="s">
        <v>211</v>
      </c>
      <c r="D104" s="28" t="s">
        <v>27</v>
      </c>
      <c r="E104" s="29">
        <v>1429.6545316125</v>
      </c>
      <c r="F104" s="30">
        <f t="shared" si="19"/>
        <v>1633.8908932714287</v>
      </c>
      <c r="G104" s="31">
        <f t="shared" si="1"/>
        <v>317.70100702500002</v>
      </c>
      <c r="H104" s="32">
        <f t="shared" si="2"/>
        <v>363.0868651714286</v>
      </c>
      <c r="I104" s="29">
        <f t="shared" si="20"/>
        <v>5432.6872201275</v>
      </c>
      <c r="J104" s="30">
        <f t="shared" si="4"/>
        <v>6208.7668452398821</v>
      </c>
      <c r="K104" s="25">
        <v>3033.5275735076248</v>
      </c>
      <c r="L104" s="7"/>
      <c r="M104" s="7"/>
    </row>
    <row r="105" spans="1:13" ht="16" customHeight="1" x14ac:dyDescent="0.2">
      <c r="A105" s="187"/>
      <c r="B105" s="26" t="s">
        <v>254</v>
      </c>
      <c r="C105" s="27" t="s">
        <v>211</v>
      </c>
      <c r="D105" s="28" t="s">
        <v>27</v>
      </c>
      <c r="E105" s="29">
        <v>2070.7522449749999</v>
      </c>
      <c r="F105" s="30">
        <f t="shared" si="19"/>
        <v>2366.5739942571427</v>
      </c>
      <c r="G105" s="31">
        <f t="shared" si="1"/>
        <v>460.16716554999999</v>
      </c>
      <c r="H105" s="32">
        <f t="shared" si="2"/>
        <v>525.9053320571428</v>
      </c>
      <c r="I105" s="29">
        <f t="shared" si="20"/>
        <v>7868.8585309049995</v>
      </c>
      <c r="J105" s="30">
        <f t="shared" si="4"/>
        <v>8992.95431100106</v>
      </c>
      <c r="K105" s="25">
        <v>3033.5275735076248</v>
      </c>
      <c r="L105" s="7"/>
      <c r="M105" s="7"/>
    </row>
    <row r="106" spans="1:13" ht="16" customHeight="1" x14ac:dyDescent="0.2">
      <c r="A106" s="33" t="s">
        <v>149</v>
      </c>
      <c r="B106" s="43"/>
      <c r="C106" s="44" t="s">
        <v>212</v>
      </c>
      <c r="D106" s="35" t="s">
        <v>27</v>
      </c>
      <c r="E106" s="36">
        <v>1021.777852905</v>
      </c>
      <c r="F106" s="37">
        <f>E106+(E106/35*4*1.25)</f>
        <v>1167.7461176057143</v>
      </c>
      <c r="G106" s="38">
        <f>E106/4.5</f>
        <v>227.06174509000002</v>
      </c>
      <c r="H106" s="39">
        <f>G106/7*8</f>
        <v>259.49913724571428</v>
      </c>
      <c r="I106" s="36">
        <f>E106*3.8</f>
        <v>3882.7558410389997</v>
      </c>
      <c r="J106" s="37">
        <f>I106+(I106/151.67*1.25*17.3333)</f>
        <v>4437.4219897457424</v>
      </c>
      <c r="K106" s="40">
        <v>2647.4397500148748</v>
      </c>
      <c r="L106" s="7"/>
      <c r="M106" s="7"/>
    </row>
    <row r="107" spans="1:13" ht="16" customHeight="1" x14ac:dyDescent="0.2">
      <c r="A107" s="26" t="s">
        <v>238</v>
      </c>
      <c r="B107" s="41"/>
      <c r="C107" s="42" t="s">
        <v>212</v>
      </c>
      <c r="D107" s="28" t="s">
        <v>63</v>
      </c>
      <c r="E107" s="29">
        <v>669.61566823499993</v>
      </c>
      <c r="F107" s="30">
        <f t="shared" si="19"/>
        <v>765.27504941142854</v>
      </c>
      <c r="G107" s="31">
        <f t="shared" si="1"/>
        <v>148.80348182999998</v>
      </c>
      <c r="H107" s="32">
        <f t="shared" si="2"/>
        <v>170.06112209142856</v>
      </c>
      <c r="I107" s="29">
        <f t="shared" si="20"/>
        <v>2544.5395392929995</v>
      </c>
      <c r="J107" s="30">
        <f t="shared" si="4"/>
        <v>2908.036499769918</v>
      </c>
      <c r="K107" s="25">
        <v>1875.2746628407499</v>
      </c>
      <c r="L107" s="7"/>
      <c r="M107" s="7"/>
    </row>
    <row r="108" spans="1:13" ht="16" customHeight="1" x14ac:dyDescent="0.2">
      <c r="A108" s="191" t="s">
        <v>150</v>
      </c>
      <c r="B108" s="33"/>
      <c r="C108" s="34" t="s">
        <v>209</v>
      </c>
      <c r="D108" s="35" t="s">
        <v>27</v>
      </c>
      <c r="E108" s="36">
        <v>1644.054255405</v>
      </c>
      <c r="F108" s="37">
        <f t="shared" si="19"/>
        <v>1878.9191490342857</v>
      </c>
      <c r="G108" s="38">
        <f t="shared" si="1"/>
        <v>365.34539009000002</v>
      </c>
      <c r="H108" s="39">
        <f t="shared" si="2"/>
        <v>417.53758867428576</v>
      </c>
      <c r="I108" s="36">
        <f t="shared" si="20"/>
        <v>6247.4061705389995</v>
      </c>
      <c r="J108" s="37">
        <f t="shared" si="4"/>
        <v>7139.8714353887035</v>
      </c>
      <c r="K108" s="40">
        <v>3033.5275735076248</v>
      </c>
      <c r="L108" s="7"/>
      <c r="M108" s="7"/>
    </row>
    <row r="109" spans="1:13" ht="16" customHeight="1" x14ac:dyDescent="0.2">
      <c r="A109" s="192"/>
      <c r="B109" s="81" t="s">
        <v>254</v>
      </c>
      <c r="C109" s="34" t="s">
        <v>209</v>
      </c>
      <c r="D109" s="35" t="s">
        <v>27</v>
      </c>
      <c r="E109" s="45">
        <v>2097.9385828875002</v>
      </c>
      <c r="F109" s="37">
        <f t="shared" si="19"/>
        <v>2397.6440947285714</v>
      </c>
      <c r="G109" s="38">
        <f t="shared" si="1"/>
        <v>466.20857397500004</v>
      </c>
      <c r="H109" s="39">
        <f t="shared" si="2"/>
        <v>532.8097988285715</v>
      </c>
      <c r="I109" s="36">
        <f t="shared" si="20"/>
        <v>7972.1666149725006</v>
      </c>
      <c r="J109" s="37">
        <f t="shared" si="4"/>
        <v>9111.0203400607097</v>
      </c>
      <c r="K109" s="40">
        <v>3033.5275735076248</v>
      </c>
      <c r="L109" s="7"/>
      <c r="M109" s="7"/>
    </row>
    <row r="110" spans="1:13" ht="16" customHeight="1" x14ac:dyDescent="0.2">
      <c r="A110" s="26" t="s">
        <v>151</v>
      </c>
      <c r="B110" s="41"/>
      <c r="C110" s="42" t="s">
        <v>212</v>
      </c>
      <c r="D110" s="28" t="s">
        <v>34</v>
      </c>
      <c r="E110" s="29">
        <v>752.99525203499979</v>
      </c>
      <c r="F110" s="30">
        <f t="shared" si="19"/>
        <v>860.56600232571407</v>
      </c>
      <c r="G110" s="31">
        <f t="shared" si="1"/>
        <v>167.33227822999996</v>
      </c>
      <c r="H110" s="32">
        <f t="shared" si="2"/>
        <v>191.23688940571424</v>
      </c>
      <c r="I110" s="29">
        <f t="shared" si="20"/>
        <v>2861.3819577329991</v>
      </c>
      <c r="J110" s="30">
        <f t="shared" si="4"/>
        <v>3270.1410390276965</v>
      </c>
      <c r="K110" s="25">
        <v>2647.4397500148748</v>
      </c>
      <c r="L110" s="7"/>
      <c r="M110" s="7"/>
    </row>
    <row r="111" spans="1:13" ht="16" customHeight="1" x14ac:dyDescent="0.2">
      <c r="A111" s="33" t="s">
        <v>152</v>
      </c>
      <c r="B111" s="43"/>
      <c r="C111" s="44" t="s">
        <v>211</v>
      </c>
      <c r="D111" s="35" t="s">
        <v>34</v>
      </c>
      <c r="E111" s="36">
        <v>1021.777852905</v>
      </c>
      <c r="F111" s="37">
        <f t="shared" si="19"/>
        <v>1167.7461176057143</v>
      </c>
      <c r="G111" s="38">
        <f t="shared" si="1"/>
        <v>227.06174509000002</v>
      </c>
      <c r="H111" s="39">
        <f t="shared" si="2"/>
        <v>259.49913724571428</v>
      </c>
      <c r="I111" s="36">
        <f t="shared" si="20"/>
        <v>3882.7558410389997</v>
      </c>
      <c r="J111" s="37">
        <f t="shared" si="4"/>
        <v>4437.4219897457424</v>
      </c>
      <c r="K111" s="40">
        <v>2702.6042046378734</v>
      </c>
      <c r="L111" s="7"/>
      <c r="M111" s="7"/>
    </row>
    <row r="112" spans="1:13" ht="16" customHeight="1" x14ac:dyDescent="0.2">
      <c r="A112" s="26" t="s">
        <v>323</v>
      </c>
      <c r="B112" s="41"/>
      <c r="C112" s="42" t="s">
        <v>27</v>
      </c>
      <c r="D112" s="28" t="s">
        <v>73</v>
      </c>
      <c r="E112" s="29">
        <v>450.72239999999999</v>
      </c>
      <c r="F112" s="30">
        <f>E112+(E112/35*1.25*4)</f>
        <v>515.11131428571423</v>
      </c>
      <c r="G112" s="31">
        <f t="shared" si="1"/>
        <v>100.16053333333333</v>
      </c>
      <c r="H112" s="32">
        <f t="shared" si="2"/>
        <v>114.46918095238095</v>
      </c>
      <c r="I112" s="46">
        <v>1953.18</v>
      </c>
      <c r="J112" s="30">
        <f t="shared" si="4"/>
        <v>2232.1990454110901</v>
      </c>
      <c r="K112" s="25">
        <v>1739.26305</v>
      </c>
      <c r="L112" s="7"/>
      <c r="M112" s="7"/>
    </row>
    <row r="113" spans="1:13" ht="16" customHeight="1" x14ac:dyDescent="0.2">
      <c r="A113" s="178" t="s">
        <v>153</v>
      </c>
      <c r="B113" s="43"/>
      <c r="C113" s="44" t="s">
        <v>215</v>
      </c>
      <c r="D113" s="35" t="s">
        <v>11</v>
      </c>
      <c r="E113" s="36">
        <v>728.77121644499982</v>
      </c>
      <c r="F113" s="37">
        <f t="shared" ref="F113:F118" si="21">E113+(E113/35*4*1.25)</f>
        <v>832.88139022285691</v>
      </c>
      <c r="G113" s="38">
        <f t="shared" si="1"/>
        <v>161.94915920999995</v>
      </c>
      <c r="H113" s="39">
        <f t="shared" si="2"/>
        <v>185.08475338285709</v>
      </c>
      <c r="I113" s="36">
        <f t="shared" ref="I113:I118" si="22">E113*3.8</f>
        <v>2769.3306224909993</v>
      </c>
      <c r="J113" s="37">
        <f t="shared" si="4"/>
        <v>3164.9398273339416</v>
      </c>
      <c r="K113" s="175">
        <v>1589.47</v>
      </c>
      <c r="L113" s="7"/>
      <c r="M113" s="7"/>
    </row>
    <row r="114" spans="1:13" ht="16" customHeight="1" x14ac:dyDescent="0.2">
      <c r="A114" s="26" t="s">
        <v>294</v>
      </c>
      <c r="B114" s="41"/>
      <c r="C114" s="42" t="s">
        <v>215</v>
      </c>
      <c r="D114" s="28" t="s">
        <v>11</v>
      </c>
      <c r="E114" s="29">
        <v>825.94208560499999</v>
      </c>
      <c r="F114" s="30">
        <f t="shared" si="21"/>
        <v>943.93381211999997</v>
      </c>
      <c r="G114" s="31">
        <f t="shared" si="1"/>
        <v>183.54268568999998</v>
      </c>
      <c r="H114" s="32">
        <f t="shared" si="2"/>
        <v>209.76306935999997</v>
      </c>
      <c r="I114" s="29">
        <f t="shared" si="22"/>
        <v>3138.579925299</v>
      </c>
      <c r="J114" s="30">
        <f t="shared" si="4"/>
        <v>3586.9377697902078</v>
      </c>
      <c r="K114" s="25">
        <v>1985.5824524639997</v>
      </c>
      <c r="L114" s="7"/>
      <c r="M114" s="7"/>
    </row>
    <row r="115" spans="1:13" ht="16" customHeight="1" x14ac:dyDescent="0.2">
      <c r="A115" s="33" t="s">
        <v>295</v>
      </c>
      <c r="B115" s="43"/>
      <c r="C115" s="44" t="s">
        <v>212</v>
      </c>
      <c r="D115" s="35" t="s">
        <v>63</v>
      </c>
      <c r="E115" s="36">
        <v>689.69476322999981</v>
      </c>
      <c r="F115" s="37">
        <f t="shared" si="21"/>
        <v>788.22258654857126</v>
      </c>
      <c r="G115" s="38">
        <f t="shared" si="1"/>
        <v>153.26550293999995</v>
      </c>
      <c r="H115" s="39">
        <f t="shared" si="2"/>
        <v>175.16057478857138</v>
      </c>
      <c r="I115" s="36">
        <f t="shared" si="22"/>
        <v>2620.8401002739993</v>
      </c>
      <c r="J115" s="37">
        <f t="shared" si="4"/>
        <v>2995.2368803728923</v>
      </c>
      <c r="K115" s="40">
        <v>1985.5824524639997</v>
      </c>
      <c r="L115" s="7"/>
      <c r="M115" s="7"/>
    </row>
    <row r="116" spans="1:13" ht="16" customHeight="1" x14ac:dyDescent="0.2">
      <c r="A116" s="186" t="s">
        <v>154</v>
      </c>
      <c r="B116" s="26"/>
      <c r="C116" s="27" t="s">
        <v>208</v>
      </c>
      <c r="D116" s="28" t="s">
        <v>32</v>
      </c>
      <c r="E116" s="29">
        <v>863.85226295249981</v>
      </c>
      <c r="F116" s="30">
        <f t="shared" si="21"/>
        <v>987.25972908857125</v>
      </c>
      <c r="G116" s="31">
        <f t="shared" si="1"/>
        <v>191.96716954499996</v>
      </c>
      <c r="H116" s="32">
        <f t="shared" si="2"/>
        <v>219.39105090857137</v>
      </c>
      <c r="I116" s="29">
        <f t="shared" si="22"/>
        <v>3282.6385992194992</v>
      </c>
      <c r="J116" s="30">
        <f t="shared" si="4"/>
        <v>3751.5757624015009</v>
      </c>
      <c r="K116" s="25">
        <v>2316.5163811451248</v>
      </c>
      <c r="L116" s="7"/>
      <c r="M116" s="7"/>
    </row>
    <row r="117" spans="1:13" ht="16" customHeight="1" x14ac:dyDescent="0.2">
      <c r="A117" s="187"/>
      <c r="B117" s="26" t="s">
        <v>254</v>
      </c>
      <c r="C117" s="27" t="s">
        <v>208</v>
      </c>
      <c r="D117" s="28" t="s">
        <v>32</v>
      </c>
      <c r="E117" s="29">
        <v>1077.2012577375001</v>
      </c>
      <c r="F117" s="30">
        <f t="shared" si="21"/>
        <v>1231.0871517</v>
      </c>
      <c r="G117" s="31">
        <f t="shared" si="1"/>
        <v>239.37805727500003</v>
      </c>
      <c r="H117" s="32">
        <f t="shared" si="2"/>
        <v>273.57492260000004</v>
      </c>
      <c r="I117" s="29">
        <f t="shared" si="22"/>
        <v>4093.3647794025001</v>
      </c>
      <c r="J117" s="30">
        <f t="shared" si="4"/>
        <v>4678.1172002076801</v>
      </c>
      <c r="K117" s="25">
        <v>2316.5163811451248</v>
      </c>
      <c r="L117" s="7"/>
      <c r="M117" s="7"/>
    </row>
    <row r="118" spans="1:13" ht="16" customHeight="1" x14ac:dyDescent="0.2">
      <c r="A118" s="33" t="s">
        <v>155</v>
      </c>
      <c r="B118" s="43"/>
      <c r="C118" s="44" t="s">
        <v>213</v>
      </c>
      <c r="D118" s="35" t="s">
        <v>63</v>
      </c>
      <c r="E118" s="36">
        <v>866.0693688299998</v>
      </c>
      <c r="F118" s="37">
        <f t="shared" si="21"/>
        <v>989.79356437714262</v>
      </c>
      <c r="G118" s="38">
        <f t="shared" si="1"/>
        <v>192.45985973999996</v>
      </c>
      <c r="H118" s="39">
        <f t="shared" si="2"/>
        <v>219.95412541714282</v>
      </c>
      <c r="I118" s="36">
        <f t="shared" si="22"/>
        <v>3291.063601553999</v>
      </c>
      <c r="J118" s="37">
        <f t="shared" si="4"/>
        <v>3761.2043077320168</v>
      </c>
      <c r="K118" s="40">
        <v>1985.5824524639997</v>
      </c>
      <c r="L118" s="7"/>
      <c r="M118" s="7"/>
    </row>
    <row r="119" spans="1:13" ht="31" customHeight="1" x14ac:dyDescent="0.2">
      <c r="A119" s="26" t="s">
        <v>257</v>
      </c>
      <c r="B119" s="41"/>
      <c r="C119" s="42" t="s">
        <v>27</v>
      </c>
      <c r="D119" s="28" t="s">
        <v>11</v>
      </c>
      <c r="E119" s="29">
        <v>408.30135000000001</v>
      </c>
      <c r="F119" s="30">
        <f>E119+(E119/35*1.25*4)</f>
        <v>466.63011428571428</v>
      </c>
      <c r="G119" s="31">
        <f t="shared" si="1"/>
        <v>90.73363333333333</v>
      </c>
      <c r="H119" s="32">
        <f t="shared" si="2"/>
        <v>103.69558095238095</v>
      </c>
      <c r="I119" s="46">
        <v>1769.35</v>
      </c>
      <c r="J119" s="30">
        <f t="shared" si="4"/>
        <v>2022.108244502868</v>
      </c>
      <c r="K119" s="25">
        <v>1630.5591093749999</v>
      </c>
      <c r="L119" s="7"/>
      <c r="M119" s="7"/>
    </row>
    <row r="120" spans="1:13" ht="16" customHeight="1" x14ac:dyDescent="0.2">
      <c r="A120" s="196" t="s">
        <v>156</v>
      </c>
      <c r="B120" s="33"/>
      <c r="C120" s="34" t="s">
        <v>208</v>
      </c>
      <c r="D120" s="35" t="s">
        <v>11</v>
      </c>
      <c r="E120" s="36">
        <v>577.72985588999984</v>
      </c>
      <c r="F120" s="37">
        <f t="shared" ref="F120:F135" si="23">E120+(E120/35*4*1.25)</f>
        <v>660.26269244571404</v>
      </c>
      <c r="G120" s="38">
        <f t="shared" si="1"/>
        <v>128.38441241999996</v>
      </c>
      <c r="H120" s="39">
        <f t="shared" si="2"/>
        <v>146.72504276571425</v>
      </c>
      <c r="I120" s="36">
        <f t="shared" ref="I120:I135" si="24">E120*3.8</f>
        <v>2195.3734523819994</v>
      </c>
      <c r="J120" s="37">
        <f t="shared" si="4"/>
        <v>2508.9907354815982</v>
      </c>
      <c r="K120" s="175">
        <v>1589.47</v>
      </c>
      <c r="L120" s="7"/>
      <c r="M120" s="7"/>
    </row>
    <row r="121" spans="1:13" ht="16" customHeight="1" x14ac:dyDescent="0.2">
      <c r="A121" s="197"/>
      <c r="B121" s="81" t="s">
        <v>254</v>
      </c>
      <c r="C121" s="34" t="s">
        <v>208</v>
      </c>
      <c r="D121" s="35" t="s">
        <v>11</v>
      </c>
      <c r="E121" s="36">
        <v>628.42725274499981</v>
      </c>
      <c r="F121" s="37">
        <f t="shared" si="23"/>
        <v>718.20257456571403</v>
      </c>
      <c r="G121" s="38">
        <f t="shared" si="1"/>
        <v>139.65050060999997</v>
      </c>
      <c r="H121" s="39">
        <f t="shared" si="2"/>
        <v>159.60057212571425</v>
      </c>
      <c r="I121" s="36">
        <f t="shared" si="24"/>
        <v>2388.0235604309992</v>
      </c>
      <c r="J121" s="37">
        <f t="shared" si="4"/>
        <v>2729.1616297592996</v>
      </c>
      <c r="K121" s="175">
        <v>1589.47</v>
      </c>
      <c r="L121" s="7"/>
      <c r="M121" s="7"/>
    </row>
    <row r="122" spans="1:13" ht="16" customHeight="1" x14ac:dyDescent="0.2">
      <c r="A122" s="26" t="s">
        <v>157</v>
      </c>
      <c r="B122" s="41"/>
      <c r="C122" s="42" t="s">
        <v>212</v>
      </c>
      <c r="D122" s="28" t="s">
        <v>32</v>
      </c>
      <c r="E122" s="29">
        <v>708.02813101499976</v>
      </c>
      <c r="F122" s="30">
        <f t="shared" si="23"/>
        <v>809.17500687428537</v>
      </c>
      <c r="G122" s="31">
        <f t="shared" si="1"/>
        <v>157.33958466999994</v>
      </c>
      <c r="H122" s="32">
        <f t="shared" si="2"/>
        <v>179.81666819428565</v>
      </c>
      <c r="I122" s="29">
        <f t="shared" si="24"/>
        <v>2690.5068978569989</v>
      </c>
      <c r="J122" s="30">
        <f t="shared" si="4"/>
        <v>3074.8558397425459</v>
      </c>
      <c r="K122" s="25">
        <v>2206.208591521875</v>
      </c>
      <c r="L122" s="7"/>
      <c r="M122" s="7"/>
    </row>
    <row r="123" spans="1:13" ht="16" customHeight="1" x14ac:dyDescent="0.2">
      <c r="A123" s="33" t="s">
        <v>158</v>
      </c>
      <c r="B123" s="43"/>
      <c r="C123" s="44" t="s">
        <v>213</v>
      </c>
      <c r="D123" s="35" t="s">
        <v>32</v>
      </c>
      <c r="E123" s="36">
        <v>943.34042243249974</v>
      </c>
      <c r="F123" s="37">
        <f t="shared" si="23"/>
        <v>1078.1033399228568</v>
      </c>
      <c r="G123" s="38">
        <f t="shared" si="1"/>
        <v>209.63120498499995</v>
      </c>
      <c r="H123" s="39">
        <f t="shared" si="2"/>
        <v>239.5785199828571</v>
      </c>
      <c r="I123" s="36">
        <f t="shared" si="24"/>
        <v>3584.693605243499</v>
      </c>
      <c r="J123" s="37">
        <f t="shared" si="4"/>
        <v>4096.7804522449424</v>
      </c>
      <c r="K123" s="40">
        <v>2316.5163811451248</v>
      </c>
      <c r="L123" s="7"/>
      <c r="M123" s="7"/>
    </row>
    <row r="124" spans="1:13" ht="16" customHeight="1" x14ac:dyDescent="0.2">
      <c r="A124" s="26" t="s">
        <v>159</v>
      </c>
      <c r="B124" s="41"/>
      <c r="C124" s="42" t="s">
        <v>209</v>
      </c>
      <c r="D124" s="28" t="s">
        <v>34</v>
      </c>
      <c r="E124" s="29">
        <v>1179.6932416049999</v>
      </c>
      <c r="F124" s="30">
        <f t="shared" si="23"/>
        <v>1348.2208475485713</v>
      </c>
      <c r="G124" s="31">
        <f t="shared" si="1"/>
        <v>262.15405368999996</v>
      </c>
      <c r="H124" s="32">
        <f t="shared" si="2"/>
        <v>299.60463278857139</v>
      </c>
      <c r="I124" s="29">
        <f t="shared" si="24"/>
        <v>4482.8343180989996</v>
      </c>
      <c r="J124" s="30">
        <f t="shared" si="4"/>
        <v>5123.2239146400543</v>
      </c>
      <c r="K124" s="25">
        <v>2757.7580994494997</v>
      </c>
      <c r="L124" s="7"/>
      <c r="M124" s="7"/>
    </row>
    <row r="125" spans="1:13" ht="16" customHeight="1" x14ac:dyDescent="0.2">
      <c r="A125" s="47" t="s">
        <v>160</v>
      </c>
      <c r="B125" s="48"/>
      <c r="C125" s="49" t="s">
        <v>209</v>
      </c>
      <c r="D125" s="50" t="s">
        <v>63</v>
      </c>
      <c r="E125" s="45">
        <v>802.71050057999992</v>
      </c>
      <c r="F125" s="51">
        <f t="shared" si="23"/>
        <v>917.38342923428559</v>
      </c>
      <c r="G125" s="52">
        <f t="shared" si="1"/>
        <v>178.38011123999999</v>
      </c>
      <c r="H125" s="53">
        <f t="shared" si="2"/>
        <v>203.86298427428571</v>
      </c>
      <c r="I125" s="45">
        <f t="shared" si="24"/>
        <v>3050.2999022039994</v>
      </c>
      <c r="J125" s="51">
        <f t="shared" si="4"/>
        <v>3486.0466162449484</v>
      </c>
      <c r="K125" s="54">
        <v>1985.5824524639997</v>
      </c>
      <c r="L125" s="7"/>
      <c r="M125" s="7"/>
    </row>
    <row r="126" spans="1:13" ht="16" customHeight="1" x14ac:dyDescent="0.2">
      <c r="A126" s="182" t="s">
        <v>161</v>
      </c>
      <c r="B126" s="56"/>
      <c r="C126" s="57" t="s">
        <v>215</v>
      </c>
      <c r="D126" s="58" t="s">
        <v>11</v>
      </c>
      <c r="E126" s="59">
        <v>728.77121644499982</v>
      </c>
      <c r="F126" s="60">
        <f t="shared" si="23"/>
        <v>832.88139022285691</v>
      </c>
      <c r="G126" s="61">
        <f t="shared" si="1"/>
        <v>161.94915920999995</v>
      </c>
      <c r="H126" s="62">
        <f t="shared" si="2"/>
        <v>185.08475338285709</v>
      </c>
      <c r="I126" s="59">
        <f t="shared" si="24"/>
        <v>2769.3306224909993</v>
      </c>
      <c r="J126" s="60">
        <f t="shared" si="4"/>
        <v>3164.9398273339416</v>
      </c>
      <c r="K126" s="175">
        <v>1589.47</v>
      </c>
      <c r="L126" s="7"/>
      <c r="M126" s="7"/>
    </row>
    <row r="127" spans="1:13" ht="16" customHeight="1" x14ac:dyDescent="0.2">
      <c r="A127" s="47" t="s">
        <v>162</v>
      </c>
      <c r="B127" s="48"/>
      <c r="C127" s="49" t="s">
        <v>208</v>
      </c>
      <c r="D127" s="50" t="s">
        <v>11</v>
      </c>
      <c r="E127" s="45">
        <v>825.94208560499999</v>
      </c>
      <c r="F127" s="51">
        <f t="shared" si="23"/>
        <v>943.93381211999997</v>
      </c>
      <c r="G127" s="52">
        <f t="shared" si="1"/>
        <v>183.54268568999998</v>
      </c>
      <c r="H127" s="53">
        <f t="shared" si="2"/>
        <v>209.76306935999997</v>
      </c>
      <c r="I127" s="45">
        <f t="shared" si="24"/>
        <v>3138.579925299</v>
      </c>
      <c r="J127" s="51">
        <f t="shared" si="4"/>
        <v>3586.9377697902078</v>
      </c>
      <c r="K127" s="54">
        <v>1985.5824524639997</v>
      </c>
      <c r="L127" s="7"/>
      <c r="M127" s="7"/>
    </row>
    <row r="128" spans="1:13" ht="16" customHeight="1" x14ac:dyDescent="0.2">
      <c r="A128" s="55" t="s">
        <v>296</v>
      </c>
      <c r="B128" s="56"/>
      <c r="C128" s="57" t="s">
        <v>215</v>
      </c>
      <c r="D128" s="58" t="s">
        <v>63</v>
      </c>
      <c r="E128" s="59">
        <v>962.18940797999983</v>
      </c>
      <c r="F128" s="60">
        <f t="shared" si="23"/>
        <v>1099.6450376914283</v>
      </c>
      <c r="G128" s="61">
        <f t="shared" si="1"/>
        <v>213.81986843999996</v>
      </c>
      <c r="H128" s="62">
        <f t="shared" si="2"/>
        <v>244.36556393142854</v>
      </c>
      <c r="I128" s="59">
        <f t="shared" si="24"/>
        <v>3656.319750323999</v>
      </c>
      <c r="J128" s="60">
        <f t="shared" si="4"/>
        <v>4178.6386592075205</v>
      </c>
      <c r="K128" s="63">
        <v>1985.5824524639997</v>
      </c>
      <c r="L128" s="7"/>
      <c r="M128" s="7"/>
    </row>
    <row r="129" spans="1:13" ht="16" customHeight="1" x14ac:dyDescent="0.2">
      <c r="A129" s="194" t="s">
        <v>239</v>
      </c>
      <c r="B129" s="47"/>
      <c r="C129" s="64" t="s">
        <v>215</v>
      </c>
      <c r="D129" s="50" t="s">
        <v>11</v>
      </c>
      <c r="E129" s="45">
        <v>641.10932864999984</v>
      </c>
      <c r="F129" s="51">
        <f t="shared" si="23"/>
        <v>732.69637559999978</v>
      </c>
      <c r="G129" s="52">
        <f t="shared" si="1"/>
        <v>142.46873969999996</v>
      </c>
      <c r="H129" s="53">
        <f t="shared" si="2"/>
        <v>162.82141679999995</v>
      </c>
      <c r="I129" s="45">
        <f t="shared" si="24"/>
        <v>2436.2154488699994</v>
      </c>
      <c r="J129" s="51">
        <f t="shared" si="4"/>
        <v>2784.2379091447601</v>
      </c>
      <c r="K129" s="175">
        <v>1589.47</v>
      </c>
      <c r="L129" s="7"/>
      <c r="M129" s="7"/>
    </row>
    <row r="130" spans="1:13" ht="16" customHeight="1" x14ac:dyDescent="0.2">
      <c r="A130" s="195"/>
      <c r="B130" s="81" t="s">
        <v>254</v>
      </c>
      <c r="C130" s="64" t="s">
        <v>215</v>
      </c>
      <c r="D130" s="50" t="s">
        <v>11</v>
      </c>
      <c r="E130" s="45">
        <v>804.82246285499991</v>
      </c>
      <c r="F130" s="51">
        <f t="shared" si="23"/>
        <v>919.79710040571422</v>
      </c>
      <c r="G130" s="52">
        <f t="shared" si="1"/>
        <v>178.84943618999998</v>
      </c>
      <c r="H130" s="53">
        <f t="shared" si="2"/>
        <v>204.39935564571425</v>
      </c>
      <c r="I130" s="45">
        <f t="shared" si="24"/>
        <v>3058.3253588489997</v>
      </c>
      <c r="J130" s="51">
        <f t="shared" si="4"/>
        <v>3495.2185392945175</v>
      </c>
      <c r="K130" s="175">
        <v>1589.47</v>
      </c>
      <c r="L130" s="7"/>
      <c r="M130" s="7"/>
    </row>
    <row r="131" spans="1:13" ht="16" customHeight="1" x14ac:dyDescent="0.2">
      <c r="A131" s="55" t="s">
        <v>163</v>
      </c>
      <c r="B131" s="56"/>
      <c r="C131" s="57" t="s">
        <v>208</v>
      </c>
      <c r="D131" s="58" t="s">
        <v>11</v>
      </c>
      <c r="E131" s="59">
        <v>852.3467651699998</v>
      </c>
      <c r="F131" s="60">
        <f t="shared" si="23"/>
        <v>974.11058876571406</v>
      </c>
      <c r="G131" s="61">
        <f t="shared" si="1"/>
        <v>189.41039225999995</v>
      </c>
      <c r="H131" s="62">
        <f t="shared" si="2"/>
        <v>216.46901972571422</v>
      </c>
      <c r="I131" s="59">
        <f t="shared" si="24"/>
        <v>3238.9177076459991</v>
      </c>
      <c r="J131" s="60">
        <f t="shared" si="4"/>
        <v>3701.6091784538421</v>
      </c>
      <c r="K131" s="63">
        <v>2206.208591521875</v>
      </c>
      <c r="L131" s="7"/>
      <c r="M131" s="7"/>
    </row>
    <row r="132" spans="1:13" ht="16" customHeight="1" x14ac:dyDescent="0.2">
      <c r="A132" s="47" t="s">
        <v>297</v>
      </c>
      <c r="B132" s="48"/>
      <c r="C132" s="49" t="s">
        <v>208</v>
      </c>
      <c r="D132" s="50" t="s">
        <v>11</v>
      </c>
      <c r="E132" s="45">
        <v>825.94208560499999</v>
      </c>
      <c r="F132" s="51">
        <f t="shared" si="23"/>
        <v>943.93381211999997</v>
      </c>
      <c r="G132" s="52">
        <f t="shared" si="1"/>
        <v>183.54268568999998</v>
      </c>
      <c r="H132" s="53">
        <f t="shared" si="2"/>
        <v>209.76306935999997</v>
      </c>
      <c r="I132" s="45">
        <f t="shared" si="24"/>
        <v>3138.579925299</v>
      </c>
      <c r="J132" s="51">
        <f t="shared" si="4"/>
        <v>3586.9377697902078</v>
      </c>
      <c r="K132" s="54">
        <v>1985.5824524639997</v>
      </c>
      <c r="L132" s="7"/>
      <c r="M132" s="7"/>
    </row>
    <row r="133" spans="1:13" ht="16" customHeight="1" x14ac:dyDescent="0.2">
      <c r="A133" s="55" t="s">
        <v>164</v>
      </c>
      <c r="B133" s="56"/>
      <c r="C133" s="57" t="s">
        <v>213</v>
      </c>
      <c r="D133" s="58" t="s">
        <v>34</v>
      </c>
      <c r="E133" s="59">
        <v>1258.14087333</v>
      </c>
      <c r="F133" s="60">
        <f t="shared" si="23"/>
        <v>1437.8752838057142</v>
      </c>
      <c r="G133" s="61">
        <f t="shared" si="1"/>
        <v>279.58686074000002</v>
      </c>
      <c r="H133" s="62">
        <f t="shared" si="2"/>
        <v>319.52784084571431</v>
      </c>
      <c r="I133" s="59">
        <f t="shared" si="24"/>
        <v>4780.9353186539993</v>
      </c>
      <c r="J133" s="60">
        <f t="shared" si="4"/>
        <v>5463.9097545907807</v>
      </c>
      <c r="K133" s="63">
        <v>2647.4397500148748</v>
      </c>
      <c r="L133" s="7"/>
      <c r="M133" s="7"/>
    </row>
    <row r="134" spans="1:13" ht="16" customHeight="1" x14ac:dyDescent="0.2">
      <c r="A134" s="47" t="s">
        <v>298</v>
      </c>
      <c r="B134" s="48"/>
      <c r="C134" s="49" t="s">
        <v>213</v>
      </c>
      <c r="D134" s="50" t="s">
        <v>32</v>
      </c>
      <c r="E134" s="45">
        <v>943.34042243249974</v>
      </c>
      <c r="F134" s="51">
        <f t="shared" si="23"/>
        <v>1078.1033399228568</v>
      </c>
      <c r="G134" s="52">
        <f t="shared" si="1"/>
        <v>209.63120498499995</v>
      </c>
      <c r="H134" s="53">
        <f t="shared" si="2"/>
        <v>239.5785199828571</v>
      </c>
      <c r="I134" s="45">
        <f t="shared" si="24"/>
        <v>3584.693605243499</v>
      </c>
      <c r="J134" s="51">
        <f t="shared" si="4"/>
        <v>4096.7804522449424</v>
      </c>
      <c r="K134" s="54">
        <v>2316.5163811451248</v>
      </c>
      <c r="L134" s="7"/>
      <c r="M134" s="7"/>
    </row>
    <row r="135" spans="1:13" ht="16" customHeight="1" x14ac:dyDescent="0.2">
      <c r="A135" s="55" t="s">
        <v>250</v>
      </c>
      <c r="B135" s="56"/>
      <c r="C135" s="57" t="s">
        <v>209</v>
      </c>
      <c r="D135" s="58" t="s">
        <v>63</v>
      </c>
      <c r="E135" s="59">
        <v>844.94974607999973</v>
      </c>
      <c r="F135" s="60">
        <f t="shared" si="23"/>
        <v>965.65685266285686</v>
      </c>
      <c r="G135" s="61">
        <f t="shared" si="1"/>
        <v>187.76661023999995</v>
      </c>
      <c r="H135" s="62">
        <f t="shared" si="2"/>
        <v>214.5904117028571</v>
      </c>
      <c r="I135" s="59">
        <f t="shared" si="24"/>
        <v>3210.8090351039987</v>
      </c>
      <c r="J135" s="60">
        <f t="shared" si="4"/>
        <v>3669.4850772363266</v>
      </c>
      <c r="K135" s="63">
        <v>2095.89024208725</v>
      </c>
      <c r="L135" s="7"/>
      <c r="M135" s="7"/>
    </row>
    <row r="136" spans="1:13" ht="16" customHeight="1" x14ac:dyDescent="0.2">
      <c r="A136" s="47" t="s">
        <v>165</v>
      </c>
      <c r="B136" s="48"/>
      <c r="C136" s="49" t="s">
        <v>209</v>
      </c>
      <c r="D136" s="50" t="s">
        <v>11</v>
      </c>
      <c r="E136" s="45">
        <v>641.10932864999984</v>
      </c>
      <c r="F136" s="51">
        <v>729.05111999999997</v>
      </c>
      <c r="G136" s="52">
        <v>141.75994</v>
      </c>
      <c r="H136" s="53">
        <v>162.01136</v>
      </c>
      <c r="I136" s="45">
        <v>2424.0949740000001</v>
      </c>
      <c r="J136" s="51">
        <v>2770.3859792485182</v>
      </c>
      <c r="K136" s="54">
        <v>1654.6485237828749</v>
      </c>
      <c r="L136" s="7"/>
      <c r="M136" s="7"/>
    </row>
    <row r="137" spans="1:13" ht="28" customHeight="1" x14ac:dyDescent="0.2">
      <c r="A137" s="182" t="s">
        <v>300</v>
      </c>
      <c r="B137" s="56"/>
      <c r="C137" s="57" t="s">
        <v>209</v>
      </c>
      <c r="D137" s="58" t="s">
        <v>11</v>
      </c>
      <c r="E137" s="59">
        <v>609.41959226999984</v>
      </c>
      <c r="F137" s="60">
        <f t="shared" ref="F137:F141" si="25">E137+(E137/35*4*1.25)</f>
        <v>696.47953402285691</v>
      </c>
      <c r="G137" s="61">
        <f t="shared" ref="G137:G151" si="26">E137/4.5</f>
        <v>135.42657605999997</v>
      </c>
      <c r="H137" s="62">
        <f t="shared" ref="H137:H151" si="27">G137/7*8</f>
        <v>154.7732297828571</v>
      </c>
      <c r="I137" s="59">
        <f t="shared" ref="I137:I141" si="28">E137*3.8</f>
        <v>2315.7944506259992</v>
      </c>
      <c r="J137" s="60">
        <f t="shared" ref="J137:J151" si="29">I137+(I137/151.67*1.25*17.3333)</f>
        <v>2646.6143223131789</v>
      </c>
      <c r="K137" s="175">
        <v>1589.47</v>
      </c>
      <c r="L137" s="7"/>
      <c r="M137" s="7"/>
    </row>
    <row r="138" spans="1:13" ht="16" customHeight="1" x14ac:dyDescent="0.2">
      <c r="A138" s="183" t="s">
        <v>253</v>
      </c>
      <c r="B138" s="48"/>
      <c r="C138" s="49" t="s">
        <v>209</v>
      </c>
      <c r="D138" s="50" t="s">
        <v>11</v>
      </c>
      <c r="E138" s="45">
        <v>609.41959226999984</v>
      </c>
      <c r="F138" s="51">
        <f t="shared" si="25"/>
        <v>696.47953402285691</v>
      </c>
      <c r="G138" s="52">
        <f t="shared" si="26"/>
        <v>135.42657605999997</v>
      </c>
      <c r="H138" s="53">
        <f t="shared" si="27"/>
        <v>154.7732297828571</v>
      </c>
      <c r="I138" s="45">
        <f t="shared" si="28"/>
        <v>2315.7944506259992</v>
      </c>
      <c r="J138" s="51">
        <f t="shared" si="29"/>
        <v>2646.6143223131789</v>
      </c>
      <c r="K138" s="175">
        <v>1589.47</v>
      </c>
      <c r="L138" s="7"/>
      <c r="M138" s="7"/>
    </row>
    <row r="139" spans="1:13" ht="16" customHeight="1" x14ac:dyDescent="0.2">
      <c r="A139" s="200" t="s">
        <v>301</v>
      </c>
      <c r="B139" s="55"/>
      <c r="C139" s="65" t="s">
        <v>209</v>
      </c>
      <c r="D139" s="58" t="s">
        <v>32</v>
      </c>
      <c r="E139" s="59">
        <v>1101.2660123850001</v>
      </c>
      <c r="F139" s="60">
        <f t="shared" si="25"/>
        <v>1258.58972844</v>
      </c>
      <c r="G139" s="61">
        <f t="shared" si="26"/>
        <v>244.72578053000001</v>
      </c>
      <c r="H139" s="62">
        <f t="shared" si="27"/>
        <v>279.68660632000001</v>
      </c>
      <c r="I139" s="59">
        <f t="shared" si="28"/>
        <v>4184.8108470630004</v>
      </c>
      <c r="J139" s="60">
        <f t="shared" si="29"/>
        <v>4782.6266795891852</v>
      </c>
      <c r="K139" s="63">
        <v>2426.8241707683737</v>
      </c>
      <c r="L139" s="7"/>
      <c r="M139" s="7"/>
    </row>
    <row r="140" spans="1:13" ht="16" customHeight="1" x14ac:dyDescent="0.2">
      <c r="A140" s="187"/>
      <c r="B140" s="115" t="s">
        <v>254</v>
      </c>
      <c r="C140" s="65" t="s">
        <v>209</v>
      </c>
      <c r="D140" s="58" t="s">
        <v>32</v>
      </c>
      <c r="E140" s="59">
        <v>1317.7569929399999</v>
      </c>
      <c r="F140" s="60">
        <f t="shared" si="25"/>
        <v>1506.0079919314285</v>
      </c>
      <c r="G140" s="61">
        <f t="shared" si="26"/>
        <v>292.83488732000001</v>
      </c>
      <c r="H140" s="62">
        <f t="shared" si="27"/>
        <v>334.66844265142856</v>
      </c>
      <c r="I140" s="59">
        <f t="shared" si="28"/>
        <v>5007.476573171999</v>
      </c>
      <c r="J140" s="60">
        <f t="shared" si="29"/>
        <v>5722.8132719733621</v>
      </c>
      <c r="K140" s="63">
        <v>2426.8241707683737</v>
      </c>
      <c r="L140" s="7"/>
      <c r="M140" s="7"/>
    </row>
    <row r="141" spans="1:13" ht="16" customHeight="1" x14ac:dyDescent="0.2">
      <c r="A141" s="183" t="s">
        <v>261</v>
      </c>
      <c r="B141" s="48"/>
      <c r="C141" s="49" t="s">
        <v>209</v>
      </c>
      <c r="D141" s="50" t="s">
        <v>11</v>
      </c>
      <c r="E141" s="45">
        <v>609.41959226999984</v>
      </c>
      <c r="F141" s="51">
        <f t="shared" si="25"/>
        <v>696.47953402285691</v>
      </c>
      <c r="G141" s="52">
        <f t="shared" si="26"/>
        <v>135.42657605999997</v>
      </c>
      <c r="H141" s="53">
        <f t="shared" si="27"/>
        <v>154.7732297828571</v>
      </c>
      <c r="I141" s="45">
        <f t="shared" si="28"/>
        <v>2315.7944506259992</v>
      </c>
      <c r="J141" s="51">
        <f t="shared" si="29"/>
        <v>2646.6143223131789</v>
      </c>
      <c r="K141" s="175">
        <v>1589.47</v>
      </c>
      <c r="L141" s="7"/>
      <c r="M141" s="7"/>
    </row>
    <row r="142" spans="1:13" ht="16" customHeight="1" x14ac:dyDescent="0.2">
      <c r="A142" s="55" t="s">
        <v>324</v>
      </c>
      <c r="B142" s="56"/>
      <c r="C142" s="57" t="s">
        <v>27</v>
      </c>
      <c r="D142" s="58" t="s">
        <v>32</v>
      </c>
      <c r="E142" s="59">
        <v>509.05259999999993</v>
      </c>
      <c r="F142" s="60">
        <f>E142+(E142/35*1.25*4)</f>
        <v>581.7743999999999</v>
      </c>
      <c r="G142" s="61">
        <f t="shared" si="26"/>
        <v>113.12279999999998</v>
      </c>
      <c r="H142" s="62">
        <f t="shared" si="27"/>
        <v>129.28319999999999</v>
      </c>
      <c r="I142" s="59">
        <f>E142*4.33</f>
        <v>2204.1977579999998</v>
      </c>
      <c r="J142" s="60">
        <f t="shared" si="29"/>
        <v>2519.0756260584608</v>
      </c>
      <c r="K142" s="63">
        <v>1956.6709312499997</v>
      </c>
      <c r="L142" s="7"/>
      <c r="M142" s="7"/>
    </row>
    <row r="143" spans="1:13" ht="16" customHeight="1" x14ac:dyDescent="0.2">
      <c r="A143" s="47" t="s">
        <v>288</v>
      </c>
      <c r="B143" s="48"/>
      <c r="C143" s="49" t="s">
        <v>214</v>
      </c>
      <c r="D143" s="50" t="s">
        <v>63</v>
      </c>
      <c r="E143" s="45">
        <v>802.71050057999992</v>
      </c>
      <c r="F143" s="51">
        <f t="shared" ref="F143:F151" si="30">E143+(E143/35*4*1.25)</f>
        <v>917.38342923428559</v>
      </c>
      <c r="G143" s="52">
        <f t="shared" si="26"/>
        <v>178.38011123999999</v>
      </c>
      <c r="H143" s="53">
        <f t="shared" si="27"/>
        <v>203.86298427428571</v>
      </c>
      <c r="I143" s="45">
        <f t="shared" ref="I143:I151" si="31">E143*3.8</f>
        <v>3050.2999022039994</v>
      </c>
      <c r="J143" s="51">
        <f t="shared" si="29"/>
        <v>3486.0466162449484</v>
      </c>
      <c r="K143" s="54">
        <v>1985.5824524639997</v>
      </c>
      <c r="L143" s="7"/>
      <c r="M143" s="7"/>
    </row>
    <row r="144" spans="1:13" ht="16" customHeight="1" x14ac:dyDescent="0.2">
      <c r="A144" s="55" t="s">
        <v>166</v>
      </c>
      <c r="B144" s="56"/>
      <c r="C144" s="57" t="s">
        <v>208</v>
      </c>
      <c r="D144" s="58" t="s">
        <v>11</v>
      </c>
      <c r="E144" s="59">
        <v>825.94208560499999</v>
      </c>
      <c r="F144" s="60">
        <f t="shared" si="30"/>
        <v>943.93381211999997</v>
      </c>
      <c r="G144" s="61">
        <f t="shared" si="26"/>
        <v>183.54268568999998</v>
      </c>
      <c r="H144" s="62">
        <f t="shared" si="27"/>
        <v>209.76306935999997</v>
      </c>
      <c r="I144" s="59">
        <f t="shared" si="31"/>
        <v>3138.579925299</v>
      </c>
      <c r="J144" s="60">
        <f t="shared" si="29"/>
        <v>3586.9377697902078</v>
      </c>
      <c r="K144" s="63">
        <v>1985.5824524639997</v>
      </c>
      <c r="L144" s="7"/>
      <c r="M144" s="7"/>
    </row>
    <row r="145" spans="1:13" ht="16" customHeight="1" x14ac:dyDescent="0.2">
      <c r="A145" s="47" t="s">
        <v>302</v>
      </c>
      <c r="B145" s="48"/>
      <c r="C145" s="49" t="s">
        <v>208</v>
      </c>
      <c r="D145" s="50" t="s">
        <v>11</v>
      </c>
      <c r="E145" s="45">
        <v>825.94208560499999</v>
      </c>
      <c r="F145" s="51">
        <f t="shared" si="30"/>
        <v>943.93381211999997</v>
      </c>
      <c r="G145" s="52">
        <f t="shared" si="26"/>
        <v>183.54268568999998</v>
      </c>
      <c r="H145" s="53">
        <f t="shared" si="27"/>
        <v>209.76306935999997</v>
      </c>
      <c r="I145" s="45">
        <f t="shared" si="31"/>
        <v>3138.579925299</v>
      </c>
      <c r="J145" s="51">
        <f t="shared" si="29"/>
        <v>3586.9377697902078</v>
      </c>
      <c r="K145" s="54">
        <v>1985.5824524639997</v>
      </c>
      <c r="L145" s="7"/>
      <c r="M145" s="7"/>
    </row>
    <row r="146" spans="1:13" ht="16" customHeight="1" x14ac:dyDescent="0.2">
      <c r="A146" s="200" t="s">
        <v>167</v>
      </c>
      <c r="B146" s="55"/>
      <c r="C146" s="65" t="s">
        <v>214</v>
      </c>
      <c r="D146" s="58" t="s">
        <v>32</v>
      </c>
      <c r="E146" s="59">
        <v>791.6988040199999</v>
      </c>
      <c r="F146" s="60">
        <f t="shared" si="30"/>
        <v>904.79863316571414</v>
      </c>
      <c r="G146" s="61">
        <f t="shared" si="26"/>
        <v>175.93306755999998</v>
      </c>
      <c r="H146" s="62">
        <f t="shared" si="27"/>
        <v>201.06636292571426</v>
      </c>
      <c r="I146" s="59">
        <f t="shared" si="31"/>
        <v>3008.4554552759996</v>
      </c>
      <c r="J146" s="60">
        <f t="shared" si="29"/>
        <v>3438.2245340567033</v>
      </c>
      <c r="K146" s="63">
        <v>2206.208591521875</v>
      </c>
      <c r="L146" s="7"/>
      <c r="M146" s="7"/>
    </row>
    <row r="147" spans="1:13" ht="16" customHeight="1" x14ac:dyDescent="0.2">
      <c r="A147" s="187"/>
      <c r="B147" s="26" t="s">
        <v>254</v>
      </c>
      <c r="C147" s="65" t="s">
        <v>214</v>
      </c>
      <c r="D147" s="58" t="s">
        <v>32</v>
      </c>
      <c r="E147" s="59">
        <v>960.07047653249981</v>
      </c>
      <c r="F147" s="60">
        <f t="shared" si="30"/>
        <v>1097.2234017514284</v>
      </c>
      <c r="G147" s="61">
        <f t="shared" si="26"/>
        <v>213.34899478499995</v>
      </c>
      <c r="H147" s="62">
        <f t="shared" si="27"/>
        <v>243.82742261142852</v>
      </c>
      <c r="I147" s="59">
        <f t="shared" si="31"/>
        <v>3648.2678108234991</v>
      </c>
      <c r="J147" s="60">
        <f t="shared" si="29"/>
        <v>4169.4364701278027</v>
      </c>
      <c r="K147" s="63">
        <v>2206.208591521875</v>
      </c>
      <c r="L147" s="7"/>
      <c r="M147" s="7"/>
    </row>
    <row r="148" spans="1:13" ht="16" customHeight="1" x14ac:dyDescent="0.2">
      <c r="A148" s="201" t="s">
        <v>291</v>
      </c>
      <c r="B148" s="47"/>
      <c r="C148" s="64" t="s">
        <v>209</v>
      </c>
      <c r="D148" s="50" t="s">
        <v>63</v>
      </c>
      <c r="E148" s="45">
        <v>727.71008417999985</v>
      </c>
      <c r="F148" s="51">
        <f t="shared" si="30"/>
        <v>831.66866763428561</v>
      </c>
      <c r="G148" s="52">
        <f t="shared" si="26"/>
        <v>161.71335203999996</v>
      </c>
      <c r="H148" s="53">
        <f t="shared" si="27"/>
        <v>184.81525947428568</v>
      </c>
      <c r="I148" s="45">
        <f t="shared" si="31"/>
        <v>2765.2983198839993</v>
      </c>
      <c r="J148" s="51">
        <f t="shared" si="29"/>
        <v>3160.3314952651335</v>
      </c>
      <c r="K148" s="54">
        <v>2040.7363472756247</v>
      </c>
      <c r="L148" s="7"/>
      <c r="M148" s="7"/>
    </row>
    <row r="149" spans="1:13" ht="16" customHeight="1" x14ac:dyDescent="0.2">
      <c r="A149" s="202"/>
      <c r="B149" s="81" t="s">
        <v>254</v>
      </c>
      <c r="C149" s="64" t="s">
        <v>209</v>
      </c>
      <c r="D149" s="50" t="s">
        <v>63</v>
      </c>
      <c r="E149" s="45">
        <v>970.63725707999981</v>
      </c>
      <c r="F149" s="51">
        <f t="shared" si="30"/>
        <v>1109.2997223771426</v>
      </c>
      <c r="G149" s="52">
        <f t="shared" si="26"/>
        <v>215.69716823999997</v>
      </c>
      <c r="H149" s="53">
        <f t="shared" si="27"/>
        <v>246.51104941714283</v>
      </c>
      <c r="I149" s="45">
        <f t="shared" si="31"/>
        <v>3688.4215769039993</v>
      </c>
      <c r="J149" s="51">
        <f t="shared" si="29"/>
        <v>4215.3263514057962</v>
      </c>
      <c r="K149" s="54">
        <v>2040.7363472756247</v>
      </c>
      <c r="L149" s="7"/>
      <c r="M149" s="7"/>
    </row>
    <row r="150" spans="1:13" ht="16" customHeight="1" x14ac:dyDescent="0.2">
      <c r="A150" s="55" t="s">
        <v>168</v>
      </c>
      <c r="B150" s="56"/>
      <c r="C150" s="57" t="s">
        <v>212</v>
      </c>
      <c r="D150" s="58" t="s">
        <v>73</v>
      </c>
      <c r="E150" s="59">
        <v>577.72985588999984</v>
      </c>
      <c r="F150" s="60">
        <f t="shared" si="30"/>
        <v>660.26269244571404</v>
      </c>
      <c r="G150" s="61">
        <f t="shared" si="26"/>
        <v>128.38441241999996</v>
      </c>
      <c r="H150" s="62">
        <f t="shared" si="27"/>
        <v>146.72504276571425</v>
      </c>
      <c r="I150" s="59">
        <f t="shared" si="31"/>
        <v>2195.3734523819994</v>
      </c>
      <c r="J150" s="60">
        <f t="shared" si="29"/>
        <v>2508.9907354815982</v>
      </c>
      <c r="K150" s="63">
        <v>1965.9200836837499</v>
      </c>
      <c r="L150" s="7"/>
      <c r="M150" s="7"/>
    </row>
    <row r="151" spans="1:13" ht="16" customHeight="1" x14ac:dyDescent="0.2">
      <c r="A151" s="47" t="s">
        <v>244</v>
      </c>
      <c r="B151" s="48"/>
      <c r="C151" s="49" t="s">
        <v>212</v>
      </c>
      <c r="D151" s="50" t="s">
        <v>34</v>
      </c>
      <c r="E151" s="45">
        <v>1021.777852905</v>
      </c>
      <c r="F151" s="51">
        <f t="shared" si="30"/>
        <v>1167.7461176057143</v>
      </c>
      <c r="G151" s="52">
        <f t="shared" si="26"/>
        <v>227.06174509000002</v>
      </c>
      <c r="H151" s="53">
        <f t="shared" si="27"/>
        <v>259.49913724571428</v>
      </c>
      <c r="I151" s="45">
        <f t="shared" si="31"/>
        <v>3882.7558410389997</v>
      </c>
      <c r="J151" s="51">
        <f t="shared" si="29"/>
        <v>4437.4219897457424</v>
      </c>
      <c r="K151" s="54">
        <v>2702.6042046378734</v>
      </c>
      <c r="L151" s="7"/>
      <c r="M151" s="7"/>
    </row>
    <row r="152" spans="1:13" ht="16" customHeight="1" x14ac:dyDescent="0.2">
      <c r="A152" s="55" t="s">
        <v>169</v>
      </c>
      <c r="B152" s="56"/>
      <c r="C152" s="57"/>
      <c r="D152" s="58" t="s">
        <v>6</v>
      </c>
      <c r="E152" s="59" t="s">
        <v>219</v>
      </c>
      <c r="F152" s="60" t="s">
        <v>219</v>
      </c>
      <c r="G152" s="61" t="s">
        <v>219</v>
      </c>
      <c r="H152" s="62" t="s">
        <v>219</v>
      </c>
      <c r="I152" s="59" t="s">
        <v>219</v>
      </c>
      <c r="J152" s="60" t="s">
        <v>219</v>
      </c>
      <c r="K152" s="63" t="s">
        <v>219</v>
      </c>
      <c r="L152" s="7"/>
      <c r="M152" s="7"/>
    </row>
    <row r="153" spans="1:13" ht="16" customHeight="1" x14ac:dyDescent="0.2">
      <c r="A153" s="47" t="s">
        <v>170</v>
      </c>
      <c r="B153" s="48"/>
      <c r="C153" s="49" t="s">
        <v>212</v>
      </c>
      <c r="D153" s="50" t="s">
        <v>63</v>
      </c>
      <c r="E153" s="45">
        <v>669.61566823499993</v>
      </c>
      <c r="F153" s="51">
        <f t="shared" ref="F153:F155" si="32">E153+(E153/35*4*1.25)</f>
        <v>765.27504941142854</v>
      </c>
      <c r="G153" s="52">
        <f t="shared" ref="G153:G155" si="33">E153/4.5</f>
        <v>148.80348182999998</v>
      </c>
      <c r="H153" s="53">
        <f t="shared" ref="H153:H155" si="34">G153/7*8</f>
        <v>170.06112209142856</v>
      </c>
      <c r="I153" s="45">
        <f t="shared" ref="I153:I155" si="35">E153*3.8</f>
        <v>2544.5395392929995</v>
      </c>
      <c r="J153" s="51">
        <f t="shared" ref="J153:J155" si="36">I153+(I153/151.67*1.25*17.3333)</f>
        <v>2908.036499769918</v>
      </c>
      <c r="K153" s="54">
        <v>1875.2746628407499</v>
      </c>
      <c r="L153" s="7"/>
      <c r="M153" s="7"/>
    </row>
    <row r="154" spans="1:13" ht="16" customHeight="1" x14ac:dyDescent="0.2">
      <c r="A154" s="55" t="s">
        <v>171</v>
      </c>
      <c r="B154" s="56"/>
      <c r="C154" s="57" t="s">
        <v>215</v>
      </c>
      <c r="D154" s="58" t="s">
        <v>63</v>
      </c>
      <c r="E154" s="59">
        <v>962.18940797999983</v>
      </c>
      <c r="F154" s="60">
        <f t="shared" si="32"/>
        <v>1099.6450376914283</v>
      </c>
      <c r="G154" s="61">
        <f t="shared" si="33"/>
        <v>213.81986843999996</v>
      </c>
      <c r="H154" s="62">
        <f t="shared" si="34"/>
        <v>244.36556393142854</v>
      </c>
      <c r="I154" s="59">
        <f t="shared" si="35"/>
        <v>3656.319750323999</v>
      </c>
      <c r="J154" s="60">
        <f t="shared" si="36"/>
        <v>4178.6386592075205</v>
      </c>
      <c r="K154" s="63">
        <v>1985.5824524639997</v>
      </c>
      <c r="L154" s="7"/>
      <c r="M154" s="7"/>
    </row>
    <row r="155" spans="1:13" ht="16" customHeight="1" x14ac:dyDescent="0.2">
      <c r="A155" s="47" t="s">
        <v>172</v>
      </c>
      <c r="B155" s="48"/>
      <c r="C155" s="49" t="s">
        <v>209</v>
      </c>
      <c r="D155" s="50" t="s">
        <v>63</v>
      </c>
      <c r="E155" s="45">
        <v>836.58431501999985</v>
      </c>
      <c r="F155" s="51">
        <f t="shared" si="32"/>
        <v>956.09636002285697</v>
      </c>
      <c r="G155" s="52">
        <f t="shared" si="33"/>
        <v>185.90762555999996</v>
      </c>
      <c r="H155" s="53">
        <f t="shared" si="34"/>
        <v>212.46585778285709</v>
      </c>
      <c r="I155" s="45">
        <f t="shared" si="35"/>
        <v>3179.0203970759994</v>
      </c>
      <c r="J155" s="51">
        <f t="shared" si="36"/>
        <v>3633.1553137424253</v>
      </c>
      <c r="K155" s="54">
        <v>2271.088072609874</v>
      </c>
      <c r="L155" s="7"/>
      <c r="M155" s="7"/>
    </row>
    <row r="156" spans="1:13" ht="16" customHeight="1" x14ac:dyDescent="0.2">
      <c r="A156" s="55" t="s">
        <v>173</v>
      </c>
      <c r="B156" s="56"/>
      <c r="C156" s="57"/>
      <c r="D156" s="58" t="s">
        <v>6</v>
      </c>
      <c r="E156" s="59" t="s">
        <v>219</v>
      </c>
      <c r="F156" s="60" t="s">
        <v>219</v>
      </c>
      <c r="G156" s="61" t="s">
        <v>219</v>
      </c>
      <c r="H156" s="62" t="s">
        <v>219</v>
      </c>
      <c r="I156" s="59" t="s">
        <v>219</v>
      </c>
      <c r="J156" s="60" t="s">
        <v>219</v>
      </c>
      <c r="K156" s="63" t="s">
        <v>219</v>
      </c>
      <c r="L156" s="7"/>
      <c r="M156" s="7"/>
    </row>
    <row r="157" spans="1:13" ht="16" customHeight="1" x14ac:dyDescent="0.2">
      <c r="A157" s="201" t="s">
        <v>303</v>
      </c>
      <c r="B157" s="47"/>
      <c r="C157" s="64" t="s">
        <v>211</v>
      </c>
      <c r="D157" s="50" t="s">
        <v>63</v>
      </c>
      <c r="E157" s="45">
        <v>745.66691464499979</v>
      </c>
      <c r="F157" s="51">
        <f t="shared" ref="F157:F181" si="37">E157+(E157/35*4*1.25)</f>
        <v>852.19075959428551</v>
      </c>
      <c r="G157" s="52">
        <f t="shared" ref="G157:G187" si="38">E157/4.5</f>
        <v>165.70375880999995</v>
      </c>
      <c r="H157" s="53">
        <f t="shared" ref="H157:H187" si="39">G157/7*8</f>
        <v>189.37572435428567</v>
      </c>
      <c r="I157" s="45">
        <f t="shared" ref="I157:I165" si="40">E157*3.8</f>
        <v>2833.534275650999</v>
      </c>
      <c r="J157" s="51">
        <f t="shared" ref="J157:J187" si="41">I157+(I157/151.67*1.25*17.3333)</f>
        <v>3238.315211730493</v>
      </c>
      <c r="K157" s="54">
        <v>1985.5824524639997</v>
      </c>
      <c r="L157" s="7"/>
      <c r="M157" s="7"/>
    </row>
    <row r="158" spans="1:13" ht="16" customHeight="1" x14ac:dyDescent="0.2">
      <c r="A158" s="202"/>
      <c r="B158" s="81" t="s">
        <v>254</v>
      </c>
      <c r="C158" s="64" t="s">
        <v>211</v>
      </c>
      <c r="D158" s="50" t="s">
        <v>63</v>
      </c>
      <c r="E158" s="45">
        <v>992.80770983999969</v>
      </c>
      <c r="F158" s="51">
        <f t="shared" si="37"/>
        <v>1134.6373826742854</v>
      </c>
      <c r="G158" s="52">
        <f t="shared" si="38"/>
        <v>220.62393551999992</v>
      </c>
      <c r="H158" s="53">
        <f t="shared" si="39"/>
        <v>252.14164059428563</v>
      </c>
      <c r="I158" s="45">
        <f t="shared" si="40"/>
        <v>3772.6692973919985</v>
      </c>
      <c r="J158" s="51">
        <f t="shared" si="41"/>
        <v>4311.6091728822466</v>
      </c>
      <c r="K158" s="54">
        <v>1985.5824524639997</v>
      </c>
      <c r="L158" s="7"/>
      <c r="M158" s="7"/>
    </row>
    <row r="159" spans="1:13" ht="16" customHeight="1" x14ac:dyDescent="0.2">
      <c r="A159" s="200" t="s">
        <v>174</v>
      </c>
      <c r="B159" s="55"/>
      <c r="C159" s="65" t="s">
        <v>211</v>
      </c>
      <c r="D159" s="58" t="s">
        <v>73</v>
      </c>
      <c r="E159" s="59">
        <v>641.10932864999984</v>
      </c>
      <c r="F159" s="60">
        <f t="shared" si="37"/>
        <v>732.69637559999978</v>
      </c>
      <c r="G159" s="61">
        <f t="shared" si="38"/>
        <v>142.46873969999996</v>
      </c>
      <c r="H159" s="62">
        <f t="shared" si="39"/>
        <v>162.82141679999995</v>
      </c>
      <c r="I159" s="59">
        <f t="shared" si="40"/>
        <v>2436.2154488699994</v>
      </c>
      <c r="J159" s="60">
        <f t="shared" si="41"/>
        <v>2784.2379091447601</v>
      </c>
      <c r="K159" s="63">
        <v>1820.1207680291247</v>
      </c>
      <c r="L159" s="7"/>
      <c r="M159" s="7"/>
    </row>
    <row r="160" spans="1:13" ht="16" customHeight="1" x14ac:dyDescent="0.2">
      <c r="A160" s="187"/>
      <c r="B160" s="26" t="s">
        <v>254</v>
      </c>
      <c r="C160" s="65" t="s">
        <v>211</v>
      </c>
      <c r="D160" s="58" t="s">
        <v>73</v>
      </c>
      <c r="E160" s="59">
        <v>810.09721741499993</v>
      </c>
      <c r="F160" s="60">
        <f t="shared" si="37"/>
        <v>925.82539133142848</v>
      </c>
      <c r="G160" s="61">
        <f t="shared" si="38"/>
        <v>180.02160386999998</v>
      </c>
      <c r="H160" s="62">
        <f t="shared" si="39"/>
        <v>205.73897585142853</v>
      </c>
      <c r="I160" s="59">
        <f t="shared" si="40"/>
        <v>3078.3694261769997</v>
      </c>
      <c r="J160" s="60">
        <f t="shared" si="41"/>
        <v>3518.125976374417</v>
      </c>
      <c r="K160" s="63">
        <v>1820.1207680291247</v>
      </c>
      <c r="L160" s="7"/>
      <c r="M160" s="7"/>
    </row>
    <row r="161" spans="1:13" ht="16" customHeight="1" x14ac:dyDescent="0.2">
      <c r="A161" s="201" t="s">
        <v>240</v>
      </c>
      <c r="B161" s="47"/>
      <c r="C161" s="64" t="s">
        <v>208</v>
      </c>
      <c r="D161" s="50" t="s">
        <v>63</v>
      </c>
      <c r="E161" s="45">
        <v>753.06393373499998</v>
      </c>
      <c r="F161" s="51">
        <f t="shared" si="37"/>
        <v>860.64449569714282</v>
      </c>
      <c r="G161" s="52">
        <f t="shared" si="38"/>
        <v>167.34754082999999</v>
      </c>
      <c r="H161" s="53">
        <f t="shared" si="39"/>
        <v>191.25433237714284</v>
      </c>
      <c r="I161" s="45">
        <f t="shared" si="40"/>
        <v>2861.6429481929999</v>
      </c>
      <c r="J161" s="51">
        <f t="shared" si="41"/>
        <v>3270.4393129480086</v>
      </c>
      <c r="K161" s="54">
        <v>1930.4285576523737</v>
      </c>
      <c r="L161" s="7"/>
      <c r="M161" s="7"/>
    </row>
    <row r="162" spans="1:13" ht="16" customHeight="1" x14ac:dyDescent="0.2">
      <c r="A162" s="202"/>
      <c r="B162" s="81" t="s">
        <v>254</v>
      </c>
      <c r="C162" s="64" t="s">
        <v>208</v>
      </c>
      <c r="D162" s="50" t="s">
        <v>63</v>
      </c>
      <c r="E162" s="45">
        <v>999.15389891999985</v>
      </c>
      <c r="F162" s="51">
        <f t="shared" si="37"/>
        <v>1141.8901701942855</v>
      </c>
      <c r="G162" s="52">
        <f t="shared" si="38"/>
        <v>222.03419975999998</v>
      </c>
      <c r="H162" s="53">
        <f t="shared" si="39"/>
        <v>253.7533711542857</v>
      </c>
      <c r="I162" s="45">
        <f t="shared" si="40"/>
        <v>3796.7848158959991</v>
      </c>
      <c r="J162" s="51">
        <f t="shared" si="41"/>
        <v>4339.1696831190011</v>
      </c>
      <c r="K162" s="54">
        <v>1930.4285576523737</v>
      </c>
      <c r="L162" s="7"/>
      <c r="M162" s="7"/>
    </row>
    <row r="163" spans="1:13" ht="16" customHeight="1" x14ac:dyDescent="0.2">
      <c r="A163" s="55" t="s">
        <v>258</v>
      </c>
      <c r="B163" s="56"/>
      <c r="C163" s="57" t="s">
        <v>211</v>
      </c>
      <c r="D163" s="58" t="s">
        <v>73</v>
      </c>
      <c r="E163" s="59">
        <v>641.10932864999984</v>
      </c>
      <c r="F163" s="60">
        <f t="shared" si="37"/>
        <v>732.69637559999978</v>
      </c>
      <c r="G163" s="61">
        <f t="shared" si="38"/>
        <v>142.46873969999996</v>
      </c>
      <c r="H163" s="62">
        <f t="shared" si="39"/>
        <v>162.82141679999995</v>
      </c>
      <c r="I163" s="59">
        <f t="shared" si="40"/>
        <v>2436.2154488699994</v>
      </c>
      <c r="J163" s="60">
        <f t="shared" si="41"/>
        <v>2784.2379091447601</v>
      </c>
      <c r="K163" s="63">
        <v>1654.6485237828749</v>
      </c>
      <c r="L163" s="7"/>
      <c r="M163" s="7"/>
    </row>
    <row r="164" spans="1:13" ht="16" customHeight="1" x14ac:dyDescent="0.2">
      <c r="A164" s="201" t="s">
        <v>175</v>
      </c>
      <c r="B164" s="47"/>
      <c r="C164" s="64" t="s">
        <v>211</v>
      </c>
      <c r="D164" s="50" t="s">
        <v>32</v>
      </c>
      <c r="E164" s="45">
        <v>863.85226295249981</v>
      </c>
      <c r="F164" s="51">
        <f t="shared" si="37"/>
        <v>987.25972908857125</v>
      </c>
      <c r="G164" s="52">
        <f t="shared" si="38"/>
        <v>191.96716954499996</v>
      </c>
      <c r="H164" s="53">
        <f t="shared" si="39"/>
        <v>219.39105090857137</v>
      </c>
      <c r="I164" s="45">
        <f t="shared" si="40"/>
        <v>3282.6385992194992</v>
      </c>
      <c r="J164" s="51">
        <f t="shared" si="41"/>
        <v>3751.5757624015009</v>
      </c>
      <c r="K164" s="54">
        <v>2426.8241707683737</v>
      </c>
      <c r="L164" s="7"/>
      <c r="M164" s="7"/>
    </row>
    <row r="165" spans="1:13" ht="16" customHeight="1" x14ac:dyDescent="0.2">
      <c r="A165" s="202"/>
      <c r="B165" s="81" t="s">
        <v>254</v>
      </c>
      <c r="C165" s="64" t="s">
        <v>211</v>
      </c>
      <c r="D165" s="50" t="s">
        <v>32</v>
      </c>
      <c r="E165" s="45">
        <v>1109.631039435</v>
      </c>
      <c r="F165" s="51">
        <f t="shared" si="37"/>
        <v>1268.1497593542858</v>
      </c>
      <c r="G165" s="52">
        <f t="shared" si="38"/>
        <v>246.58467543</v>
      </c>
      <c r="H165" s="53">
        <f t="shared" si="39"/>
        <v>281.8110576342857</v>
      </c>
      <c r="I165" s="45">
        <f t="shared" si="40"/>
        <v>4216.5979498529996</v>
      </c>
      <c r="J165" s="51">
        <f t="shared" si="41"/>
        <v>4818.9546885306136</v>
      </c>
      <c r="K165" s="54">
        <v>2426.8241707683737</v>
      </c>
      <c r="L165" s="7"/>
      <c r="M165" s="7"/>
    </row>
    <row r="166" spans="1:13" ht="16" customHeight="1" x14ac:dyDescent="0.2">
      <c r="A166" s="182" t="s">
        <v>176</v>
      </c>
      <c r="B166" s="56"/>
      <c r="C166" s="57" t="s">
        <v>211</v>
      </c>
      <c r="D166" s="58" t="s">
        <v>90</v>
      </c>
      <c r="E166" s="59">
        <v>369.6758161649999</v>
      </c>
      <c r="F166" s="60">
        <f t="shared" si="37"/>
        <v>422.48664704571416</v>
      </c>
      <c r="G166" s="61">
        <f t="shared" si="38"/>
        <v>82.150181369999984</v>
      </c>
      <c r="H166" s="62">
        <f t="shared" si="39"/>
        <v>93.88592156571427</v>
      </c>
      <c r="I166" s="166">
        <f>1589.47*1.3</f>
        <v>2066.3110000000001</v>
      </c>
      <c r="J166" s="169">
        <f t="shared" si="41"/>
        <v>2361.491230568834</v>
      </c>
      <c r="K166" s="175">
        <v>1589.47</v>
      </c>
      <c r="L166" s="7"/>
      <c r="M166" s="7"/>
    </row>
    <row r="167" spans="1:13" ht="16" customHeight="1" x14ac:dyDescent="0.2">
      <c r="A167" s="47" t="s">
        <v>177</v>
      </c>
      <c r="B167" s="48"/>
      <c r="C167" s="49" t="s">
        <v>210</v>
      </c>
      <c r="D167" s="50" t="s">
        <v>63</v>
      </c>
      <c r="E167" s="45">
        <v>669.61566823499993</v>
      </c>
      <c r="F167" s="51">
        <f t="shared" si="37"/>
        <v>765.27504941142854</v>
      </c>
      <c r="G167" s="52">
        <f t="shared" si="38"/>
        <v>148.80348182999998</v>
      </c>
      <c r="H167" s="53">
        <f t="shared" si="39"/>
        <v>170.06112209142856</v>
      </c>
      <c r="I167" s="45">
        <f t="shared" ref="I167:I181" si="42">E167*3.8</f>
        <v>2544.5395392929995</v>
      </c>
      <c r="J167" s="51">
        <f t="shared" si="41"/>
        <v>2908.036499769918</v>
      </c>
      <c r="K167" s="54">
        <v>1875.2746628407499</v>
      </c>
      <c r="L167" s="7"/>
      <c r="M167" s="7"/>
    </row>
    <row r="168" spans="1:13" ht="16" customHeight="1" x14ac:dyDescent="0.2">
      <c r="A168" s="55" t="s">
        <v>178</v>
      </c>
      <c r="B168" s="56"/>
      <c r="C168" s="57" t="s">
        <v>212</v>
      </c>
      <c r="D168" s="58" t="s">
        <v>34</v>
      </c>
      <c r="E168" s="59">
        <v>752.99525203499979</v>
      </c>
      <c r="F168" s="60">
        <f t="shared" si="37"/>
        <v>860.56600232571407</v>
      </c>
      <c r="G168" s="61">
        <f t="shared" si="38"/>
        <v>167.33227822999996</v>
      </c>
      <c r="H168" s="62">
        <f t="shared" si="39"/>
        <v>191.23688940571424</v>
      </c>
      <c r="I168" s="59">
        <f t="shared" si="42"/>
        <v>2861.3819577329991</v>
      </c>
      <c r="J168" s="60">
        <f t="shared" si="41"/>
        <v>3270.1410390276965</v>
      </c>
      <c r="K168" s="63">
        <v>2647.4397500148748</v>
      </c>
      <c r="L168" s="7"/>
      <c r="M168" s="7"/>
    </row>
    <row r="169" spans="1:13" ht="16" customHeight="1" x14ac:dyDescent="0.2">
      <c r="A169" s="47" t="s">
        <v>179</v>
      </c>
      <c r="B169" s="48"/>
      <c r="C169" s="49" t="s">
        <v>212</v>
      </c>
      <c r="D169" s="50" t="s">
        <v>32</v>
      </c>
      <c r="E169" s="45">
        <v>708.02813101499976</v>
      </c>
      <c r="F169" s="51">
        <f t="shared" si="37"/>
        <v>809.17500687428537</v>
      </c>
      <c r="G169" s="52">
        <f t="shared" si="38"/>
        <v>157.33958466999994</v>
      </c>
      <c r="H169" s="53">
        <f t="shared" si="39"/>
        <v>179.81666819428565</v>
      </c>
      <c r="I169" s="45">
        <f t="shared" si="42"/>
        <v>2690.5068978569989</v>
      </c>
      <c r="J169" s="51">
        <f t="shared" si="41"/>
        <v>3074.8558397425459</v>
      </c>
      <c r="K169" s="54">
        <v>2426.8241707683737</v>
      </c>
      <c r="L169" s="7"/>
      <c r="M169" s="7"/>
    </row>
    <row r="170" spans="1:13" ht="16" customHeight="1" x14ac:dyDescent="0.2">
      <c r="A170" s="55" t="s">
        <v>180</v>
      </c>
      <c r="B170" s="56"/>
      <c r="C170" s="57" t="s">
        <v>211</v>
      </c>
      <c r="D170" s="58" t="s">
        <v>63</v>
      </c>
      <c r="E170" s="59">
        <v>669.61566823499993</v>
      </c>
      <c r="F170" s="60">
        <f t="shared" si="37"/>
        <v>765.27504941142854</v>
      </c>
      <c r="G170" s="61">
        <f t="shared" si="38"/>
        <v>148.80348182999998</v>
      </c>
      <c r="H170" s="62">
        <f t="shared" si="39"/>
        <v>170.06112209142856</v>
      </c>
      <c r="I170" s="59">
        <f t="shared" si="42"/>
        <v>2544.5395392929995</v>
      </c>
      <c r="J170" s="60">
        <f t="shared" si="41"/>
        <v>2908.036499769918</v>
      </c>
      <c r="K170" s="63">
        <v>1875.2746628407499</v>
      </c>
      <c r="L170" s="7"/>
      <c r="M170" s="7"/>
    </row>
    <row r="171" spans="1:13" ht="16" customHeight="1" x14ac:dyDescent="0.2">
      <c r="A171" s="183" t="s">
        <v>181</v>
      </c>
      <c r="B171" s="48"/>
      <c r="C171" s="49" t="s">
        <v>208</v>
      </c>
      <c r="D171" s="50" t="s">
        <v>11</v>
      </c>
      <c r="E171" s="45">
        <v>738.28019780999978</v>
      </c>
      <c r="F171" s="51">
        <f t="shared" si="37"/>
        <v>843.74879749714262</v>
      </c>
      <c r="G171" s="52">
        <f t="shared" si="38"/>
        <v>164.06226617999994</v>
      </c>
      <c r="H171" s="53">
        <f t="shared" si="39"/>
        <v>187.49973277714278</v>
      </c>
      <c r="I171" s="45">
        <f t="shared" si="42"/>
        <v>2805.4647516779992</v>
      </c>
      <c r="J171" s="51">
        <f t="shared" si="41"/>
        <v>3206.2358516010249</v>
      </c>
      <c r="K171" s="175">
        <v>1589.47</v>
      </c>
      <c r="L171" s="7"/>
      <c r="M171" s="7"/>
    </row>
    <row r="172" spans="1:13" ht="16" customHeight="1" x14ac:dyDescent="0.2">
      <c r="A172" s="200" t="s">
        <v>241</v>
      </c>
      <c r="B172" s="55"/>
      <c r="C172" s="65" t="s">
        <v>210</v>
      </c>
      <c r="D172" s="58" t="s">
        <v>32</v>
      </c>
      <c r="E172" s="59">
        <v>863.85226295249981</v>
      </c>
      <c r="F172" s="60">
        <f t="shared" si="37"/>
        <v>987.25972908857125</v>
      </c>
      <c r="G172" s="61">
        <f t="shared" si="38"/>
        <v>191.96716954499996</v>
      </c>
      <c r="H172" s="62">
        <f t="shared" si="39"/>
        <v>219.39105090857137</v>
      </c>
      <c r="I172" s="59">
        <f t="shared" si="42"/>
        <v>3282.6385992194992</v>
      </c>
      <c r="J172" s="60">
        <f t="shared" si="41"/>
        <v>3751.5757624015009</v>
      </c>
      <c r="K172" s="63">
        <v>2426.8241707683737</v>
      </c>
      <c r="L172" s="7"/>
      <c r="M172" s="7"/>
    </row>
    <row r="173" spans="1:13" ht="16" customHeight="1" x14ac:dyDescent="0.2">
      <c r="A173" s="187"/>
      <c r="B173" s="26" t="s">
        <v>254</v>
      </c>
      <c r="C173" s="65" t="s">
        <v>210</v>
      </c>
      <c r="D173" s="58" t="s">
        <v>32</v>
      </c>
      <c r="E173" s="59">
        <v>978.89178739499982</v>
      </c>
      <c r="F173" s="60">
        <f t="shared" si="37"/>
        <v>1118.7334713085713</v>
      </c>
      <c r="G173" s="61">
        <f t="shared" si="38"/>
        <v>217.53150830999996</v>
      </c>
      <c r="H173" s="62">
        <f t="shared" si="39"/>
        <v>248.60743806857138</v>
      </c>
      <c r="I173" s="59">
        <f t="shared" si="42"/>
        <v>3719.7887921009992</v>
      </c>
      <c r="J173" s="60">
        <f t="shared" si="41"/>
        <v>4251.1744902460205</v>
      </c>
      <c r="K173" s="63">
        <v>2426.8241707683737</v>
      </c>
      <c r="L173" s="7"/>
      <c r="M173" s="7"/>
    </row>
    <row r="174" spans="1:13" ht="16" customHeight="1" x14ac:dyDescent="0.2">
      <c r="A174" s="194" t="s">
        <v>182</v>
      </c>
      <c r="B174" s="47"/>
      <c r="C174" s="64" t="s">
        <v>211</v>
      </c>
      <c r="D174" s="50" t="s">
        <v>11</v>
      </c>
      <c r="E174" s="45">
        <v>561.8849876999999</v>
      </c>
      <c r="F174" s="51">
        <f t="shared" si="37"/>
        <v>642.15427165714277</v>
      </c>
      <c r="G174" s="52">
        <f t="shared" si="38"/>
        <v>124.86333059999998</v>
      </c>
      <c r="H174" s="53">
        <f t="shared" si="39"/>
        <v>142.70094925714284</v>
      </c>
      <c r="I174" s="45">
        <f t="shared" si="42"/>
        <v>2135.1629532599995</v>
      </c>
      <c r="J174" s="51">
        <f t="shared" si="41"/>
        <v>2440.1789420658079</v>
      </c>
      <c r="K174" s="175">
        <v>1589.47</v>
      </c>
      <c r="L174" s="7"/>
      <c r="M174" s="7"/>
    </row>
    <row r="175" spans="1:13" ht="16" customHeight="1" x14ac:dyDescent="0.2">
      <c r="A175" s="195"/>
      <c r="B175" s="47" t="s">
        <v>254</v>
      </c>
      <c r="C175" s="64" t="s">
        <v>211</v>
      </c>
      <c r="D175" s="50" t="s">
        <v>11</v>
      </c>
      <c r="E175" s="45">
        <v>723.48615962999986</v>
      </c>
      <c r="F175" s="51">
        <f t="shared" si="37"/>
        <v>826.84132529142846</v>
      </c>
      <c r="G175" s="52">
        <f t="shared" si="38"/>
        <v>160.77470213999996</v>
      </c>
      <c r="H175" s="53">
        <f t="shared" si="39"/>
        <v>183.74251673142854</v>
      </c>
      <c r="I175" s="45">
        <f t="shared" si="42"/>
        <v>2749.2474065939991</v>
      </c>
      <c r="J175" s="51">
        <f t="shared" si="41"/>
        <v>3141.9876491659957</v>
      </c>
      <c r="K175" s="175">
        <v>1589.47</v>
      </c>
      <c r="L175" s="7"/>
      <c r="M175" s="7"/>
    </row>
    <row r="176" spans="1:13" ht="16" customHeight="1" x14ac:dyDescent="0.2">
      <c r="A176" s="55" t="s">
        <v>183</v>
      </c>
      <c r="B176" s="56"/>
      <c r="C176" s="57" t="s">
        <v>208</v>
      </c>
      <c r="D176" s="58" t="s">
        <v>11</v>
      </c>
      <c r="E176" s="59">
        <v>852.3467651699998</v>
      </c>
      <c r="F176" s="60">
        <f t="shared" si="37"/>
        <v>974.11058876571406</v>
      </c>
      <c r="G176" s="61">
        <f t="shared" si="38"/>
        <v>189.41039225999995</v>
      </c>
      <c r="H176" s="62">
        <f t="shared" si="39"/>
        <v>216.46901972571422</v>
      </c>
      <c r="I176" s="59">
        <f t="shared" si="42"/>
        <v>3238.9177076459991</v>
      </c>
      <c r="J176" s="60">
        <f t="shared" si="41"/>
        <v>3701.6091784538421</v>
      </c>
      <c r="K176" s="63">
        <v>1985.5824524639997</v>
      </c>
      <c r="L176" s="7"/>
      <c r="M176" s="7"/>
    </row>
    <row r="177" spans="1:13" ht="16" customHeight="1" x14ac:dyDescent="0.2">
      <c r="A177" s="47" t="s">
        <v>184</v>
      </c>
      <c r="B177" s="48"/>
      <c r="C177" s="49" t="s">
        <v>210</v>
      </c>
      <c r="D177" s="50" t="s">
        <v>63</v>
      </c>
      <c r="E177" s="45">
        <v>802.71050057999992</v>
      </c>
      <c r="F177" s="51">
        <f t="shared" si="37"/>
        <v>917.38342923428559</v>
      </c>
      <c r="G177" s="52">
        <f t="shared" si="38"/>
        <v>178.38011123999999</v>
      </c>
      <c r="H177" s="53">
        <f t="shared" si="39"/>
        <v>203.86298427428571</v>
      </c>
      <c r="I177" s="45">
        <f t="shared" si="42"/>
        <v>3050.2999022039994</v>
      </c>
      <c r="J177" s="51">
        <f t="shared" si="41"/>
        <v>3486.0466162449484</v>
      </c>
      <c r="K177" s="54">
        <v>1985.5824524639997</v>
      </c>
      <c r="L177" s="7"/>
      <c r="M177" s="7"/>
    </row>
    <row r="178" spans="1:13" ht="16" customHeight="1" x14ac:dyDescent="0.2">
      <c r="A178" s="55" t="s">
        <v>185</v>
      </c>
      <c r="B178" s="56"/>
      <c r="C178" s="57" t="s">
        <v>208</v>
      </c>
      <c r="D178" s="58" t="s">
        <v>63</v>
      </c>
      <c r="E178" s="59">
        <v>722.43532961999983</v>
      </c>
      <c r="F178" s="60">
        <f t="shared" si="37"/>
        <v>825.64037670857124</v>
      </c>
      <c r="G178" s="61">
        <f t="shared" si="38"/>
        <v>160.54118435999996</v>
      </c>
      <c r="H178" s="62">
        <f t="shared" si="39"/>
        <v>183.47563926857137</v>
      </c>
      <c r="I178" s="59">
        <f t="shared" si="42"/>
        <v>2745.2542525559993</v>
      </c>
      <c r="J178" s="60">
        <f t="shared" si="41"/>
        <v>3137.4240581852346</v>
      </c>
      <c r="K178" s="63">
        <v>1875.2746628407499</v>
      </c>
      <c r="L178" s="7"/>
      <c r="M178" s="7"/>
    </row>
    <row r="179" spans="1:13" ht="16" customHeight="1" x14ac:dyDescent="0.2">
      <c r="A179" s="201" t="s">
        <v>186</v>
      </c>
      <c r="B179" s="48" t="s">
        <v>216</v>
      </c>
      <c r="C179" s="49" t="s">
        <v>209</v>
      </c>
      <c r="D179" s="50" t="s">
        <v>32</v>
      </c>
      <c r="E179" s="45">
        <v>943.34042243249974</v>
      </c>
      <c r="F179" s="51">
        <f t="shared" si="37"/>
        <v>1078.1033399228568</v>
      </c>
      <c r="G179" s="52">
        <f t="shared" si="38"/>
        <v>209.63120498499995</v>
      </c>
      <c r="H179" s="53">
        <f t="shared" si="39"/>
        <v>239.5785199828571</v>
      </c>
      <c r="I179" s="45">
        <f t="shared" si="42"/>
        <v>3584.693605243499</v>
      </c>
      <c r="J179" s="51">
        <f t="shared" si="41"/>
        <v>4096.7804522449424</v>
      </c>
      <c r="K179" s="54">
        <v>2316.5163811451248</v>
      </c>
      <c r="L179" s="7"/>
      <c r="M179" s="7"/>
    </row>
    <row r="180" spans="1:13" ht="16" customHeight="1" x14ac:dyDescent="0.2">
      <c r="A180" s="203"/>
      <c r="B180" s="48" t="s">
        <v>217</v>
      </c>
      <c r="C180" s="49" t="s">
        <v>213</v>
      </c>
      <c r="D180" s="50" t="s">
        <v>32</v>
      </c>
      <c r="E180" s="45">
        <v>1101.2660123850001</v>
      </c>
      <c r="F180" s="51">
        <f t="shared" si="37"/>
        <v>1258.58972844</v>
      </c>
      <c r="G180" s="52">
        <f t="shared" si="38"/>
        <v>244.72578053000001</v>
      </c>
      <c r="H180" s="53">
        <f t="shared" si="39"/>
        <v>279.68660632000001</v>
      </c>
      <c r="I180" s="45">
        <f t="shared" si="42"/>
        <v>4184.8108470630004</v>
      </c>
      <c r="J180" s="51">
        <f t="shared" si="41"/>
        <v>4782.6266795891852</v>
      </c>
      <c r="K180" s="54">
        <v>2426.8241707683737</v>
      </c>
      <c r="L180" s="7"/>
      <c r="M180" s="7"/>
    </row>
    <row r="181" spans="1:13" ht="16" customHeight="1" x14ac:dyDescent="0.2">
      <c r="A181" s="55" t="s">
        <v>187</v>
      </c>
      <c r="B181" s="56"/>
      <c r="C181" s="57" t="s">
        <v>208</v>
      </c>
      <c r="D181" s="58" t="s">
        <v>11</v>
      </c>
      <c r="E181" s="59">
        <v>825.94208560499999</v>
      </c>
      <c r="F181" s="60">
        <f t="shared" si="37"/>
        <v>943.93381211999997</v>
      </c>
      <c r="G181" s="61">
        <f t="shared" si="38"/>
        <v>183.54268568999998</v>
      </c>
      <c r="H181" s="62">
        <f t="shared" si="39"/>
        <v>209.76306935999997</v>
      </c>
      <c r="I181" s="59">
        <f t="shared" si="42"/>
        <v>3138.579925299</v>
      </c>
      <c r="J181" s="60">
        <f t="shared" si="41"/>
        <v>3586.9377697902078</v>
      </c>
      <c r="K181" s="63">
        <v>1985.5824524639997</v>
      </c>
      <c r="L181" s="7"/>
      <c r="M181" s="7"/>
    </row>
    <row r="182" spans="1:13" ht="16" customHeight="1" x14ac:dyDescent="0.2">
      <c r="A182" s="47" t="s">
        <v>325</v>
      </c>
      <c r="B182" s="48"/>
      <c r="C182" s="49" t="s">
        <v>27</v>
      </c>
      <c r="D182" s="50" t="s">
        <v>63</v>
      </c>
      <c r="E182" s="45">
        <v>466.63154999999989</v>
      </c>
      <c r="F182" s="51">
        <f>E182+(E182/35*1.25*4)</f>
        <v>533.29319999999984</v>
      </c>
      <c r="G182" s="52">
        <f t="shared" si="38"/>
        <v>103.69589999999998</v>
      </c>
      <c r="H182" s="53">
        <f t="shared" si="39"/>
        <v>118.50959999999998</v>
      </c>
      <c r="I182" s="45">
        <f>E182*4.33</f>
        <v>2020.5146114999995</v>
      </c>
      <c r="J182" s="51">
        <f t="shared" si="41"/>
        <v>2309.1526572202552</v>
      </c>
      <c r="K182" s="54">
        <v>1793.612445</v>
      </c>
      <c r="L182" s="7"/>
      <c r="M182" s="7"/>
    </row>
    <row r="183" spans="1:13" ht="16" customHeight="1" x14ac:dyDescent="0.2">
      <c r="A183" s="55" t="s">
        <v>188</v>
      </c>
      <c r="B183" s="56"/>
      <c r="C183" s="57" t="s">
        <v>214</v>
      </c>
      <c r="D183" s="58" t="s">
        <v>63</v>
      </c>
      <c r="E183" s="59">
        <v>802.71050057999992</v>
      </c>
      <c r="F183" s="60">
        <f t="shared" ref="F183:F185" si="43">E183+(E183/35*4*1.25)</f>
        <v>917.38342923428559</v>
      </c>
      <c r="G183" s="61">
        <f t="shared" si="38"/>
        <v>178.38011123999999</v>
      </c>
      <c r="H183" s="62">
        <f t="shared" si="39"/>
        <v>203.86298427428571</v>
      </c>
      <c r="I183" s="59">
        <f t="shared" ref="I183:I185" si="44">E183*3.8</f>
        <v>3050.2999022039994</v>
      </c>
      <c r="J183" s="60">
        <f t="shared" si="41"/>
        <v>3486.0466162449484</v>
      </c>
      <c r="K183" s="63">
        <v>2184.3603417869999</v>
      </c>
      <c r="L183" s="7"/>
      <c r="M183" s="7"/>
    </row>
    <row r="184" spans="1:13" ht="16" customHeight="1" x14ac:dyDescent="0.2">
      <c r="A184" s="47" t="s">
        <v>189</v>
      </c>
      <c r="B184" s="48"/>
      <c r="C184" s="49" t="s">
        <v>209</v>
      </c>
      <c r="D184" s="50" t="s">
        <v>73</v>
      </c>
      <c r="E184" s="45">
        <v>738.28019780999978</v>
      </c>
      <c r="F184" s="51">
        <f t="shared" si="43"/>
        <v>843.74879749714262</v>
      </c>
      <c r="G184" s="52">
        <f t="shared" si="38"/>
        <v>164.06226617999994</v>
      </c>
      <c r="H184" s="53">
        <f t="shared" si="39"/>
        <v>187.49973277714278</v>
      </c>
      <c r="I184" s="45">
        <f t="shared" si="44"/>
        <v>2805.4647516779992</v>
      </c>
      <c r="J184" s="51">
        <f t="shared" si="41"/>
        <v>3206.2358516010249</v>
      </c>
      <c r="K184" s="54">
        <v>1930.4285576523737</v>
      </c>
      <c r="L184" s="7"/>
      <c r="M184" s="7"/>
    </row>
    <row r="185" spans="1:13" ht="16" customHeight="1" x14ac:dyDescent="0.2">
      <c r="A185" s="55" t="s">
        <v>190</v>
      </c>
      <c r="B185" s="56"/>
      <c r="C185" s="57" t="s">
        <v>209</v>
      </c>
      <c r="D185" s="58" t="s">
        <v>73</v>
      </c>
      <c r="E185" s="59">
        <v>738.28019780999978</v>
      </c>
      <c r="F185" s="60">
        <f t="shared" si="43"/>
        <v>843.74879749714262</v>
      </c>
      <c r="G185" s="61">
        <f t="shared" si="38"/>
        <v>164.06226617999994</v>
      </c>
      <c r="H185" s="62">
        <f t="shared" si="39"/>
        <v>187.49973277714278</v>
      </c>
      <c r="I185" s="59">
        <f t="shared" si="44"/>
        <v>2805.4647516779992</v>
      </c>
      <c r="J185" s="60">
        <f t="shared" si="41"/>
        <v>3206.2358516010249</v>
      </c>
      <c r="K185" s="63">
        <v>1930.4285576523737</v>
      </c>
      <c r="L185" s="7"/>
      <c r="M185" s="7"/>
    </row>
    <row r="186" spans="1:13" ht="16" customHeight="1" x14ac:dyDescent="0.2">
      <c r="A186" s="47" t="s">
        <v>317</v>
      </c>
      <c r="B186" s="48"/>
      <c r="C186" s="49" t="s">
        <v>27</v>
      </c>
      <c r="D186" s="50" t="s">
        <v>11</v>
      </c>
      <c r="E186" s="45">
        <v>408.30135000000001</v>
      </c>
      <c r="F186" s="51">
        <f>E186+(E186/35*1.25*4)</f>
        <v>466.63011428571428</v>
      </c>
      <c r="G186" s="52">
        <f t="shared" si="38"/>
        <v>90.73363333333333</v>
      </c>
      <c r="H186" s="53">
        <f t="shared" si="39"/>
        <v>103.69558095238095</v>
      </c>
      <c r="I186" s="45">
        <v>1769.35</v>
      </c>
      <c r="J186" s="51">
        <f t="shared" si="41"/>
        <v>2022.108244502868</v>
      </c>
      <c r="K186" s="54">
        <v>1630.5591093749999</v>
      </c>
      <c r="L186" s="7"/>
      <c r="M186" s="7"/>
    </row>
    <row r="187" spans="1:13" ht="16" customHeight="1" thickBot="1" x14ac:dyDescent="0.25">
      <c r="A187" s="66" t="s">
        <v>191</v>
      </c>
      <c r="B187" s="67"/>
      <c r="C187" s="68" t="s">
        <v>213</v>
      </c>
      <c r="D187" s="69" t="s">
        <v>32</v>
      </c>
      <c r="E187" s="70">
        <v>879.54178929749992</v>
      </c>
      <c r="F187" s="71">
        <f>E187+(E187/35*4*1.25)</f>
        <v>1005.1906163399999</v>
      </c>
      <c r="G187" s="72">
        <f t="shared" si="38"/>
        <v>195.45373095499997</v>
      </c>
      <c r="H187" s="73">
        <f t="shared" si="39"/>
        <v>223.37569251999997</v>
      </c>
      <c r="I187" s="70">
        <f>E187*3.8</f>
        <v>3342.2587993304996</v>
      </c>
      <c r="J187" s="71">
        <f t="shared" si="41"/>
        <v>3819.7129303916468</v>
      </c>
      <c r="K187" s="74">
        <v>2316.5163811451248</v>
      </c>
      <c r="L187" s="7"/>
      <c r="M187" s="7"/>
    </row>
    <row r="188" spans="1:13" ht="16.5" customHeight="1" x14ac:dyDescent="0.2">
      <c r="A188" s="6"/>
      <c r="B188" s="6"/>
      <c r="C188" s="3"/>
      <c r="D188" s="3"/>
      <c r="E188" s="75"/>
      <c r="F188" s="75"/>
      <c r="G188" s="75"/>
      <c r="H188" s="75"/>
      <c r="I188" s="3"/>
      <c r="J188" s="75"/>
      <c r="K188" s="3"/>
      <c r="L188" s="7"/>
      <c r="M188" s="7"/>
    </row>
    <row r="189" spans="1:13" ht="104" customHeight="1" x14ac:dyDescent="0.2">
      <c r="A189" s="185" t="s">
        <v>326</v>
      </c>
      <c r="B189" s="185"/>
      <c r="C189" s="185"/>
      <c r="D189" s="185"/>
      <c r="E189" s="185"/>
      <c r="F189" s="185"/>
      <c r="G189" s="185"/>
      <c r="H189" s="185"/>
      <c r="I189" s="185"/>
      <c r="J189" s="185"/>
      <c r="K189" s="185"/>
      <c r="L189" s="7"/>
      <c r="M189" s="7"/>
    </row>
    <row r="190" spans="1:13" ht="16" customHeight="1" x14ac:dyDescent="0.2">
      <c r="A190" s="76" t="s">
        <v>243</v>
      </c>
      <c r="K190" s="78"/>
      <c r="L190" s="7"/>
      <c r="M190" s="7"/>
    </row>
    <row r="191" spans="1:13" ht="16" customHeight="1" x14ac:dyDescent="0.2">
      <c r="A191" s="76" t="s">
        <v>246</v>
      </c>
      <c r="K191" s="78"/>
      <c r="L191" s="7"/>
      <c r="M191" s="7"/>
    </row>
    <row r="192" spans="1:13" ht="16" customHeight="1" x14ac:dyDescent="0.2">
      <c r="A192" s="76" t="s">
        <v>247</v>
      </c>
      <c r="K192" s="78"/>
      <c r="L192" s="7"/>
      <c r="M192" s="7"/>
    </row>
    <row r="193" spans="1:13" ht="16" customHeight="1" x14ac:dyDescent="0.2">
      <c r="A193" s="76" t="s">
        <v>248</v>
      </c>
      <c r="K193" s="78"/>
      <c r="L193" s="7"/>
      <c r="M193" s="7"/>
    </row>
    <row r="194" spans="1:13" ht="16" customHeight="1" x14ac:dyDescent="0.2">
      <c r="A194" s="76" t="s">
        <v>251</v>
      </c>
      <c r="K194" s="78"/>
      <c r="L194" s="7"/>
      <c r="M194" s="7"/>
    </row>
    <row r="195" spans="1:13" ht="16" customHeight="1" x14ac:dyDescent="0.2">
      <c r="A195" s="76" t="s">
        <v>252</v>
      </c>
      <c r="K195" s="78"/>
      <c r="L195" s="7"/>
      <c r="M195" s="7"/>
    </row>
    <row r="196" spans="1:13" ht="16" customHeight="1" x14ac:dyDescent="0.2">
      <c r="A196" s="76" t="s">
        <v>259</v>
      </c>
      <c r="K196" s="78"/>
      <c r="L196" s="7"/>
      <c r="M196" s="7"/>
    </row>
    <row r="197" spans="1:13" ht="16" customHeight="1" x14ac:dyDescent="0.2">
      <c r="A197" s="76" t="s">
        <v>260</v>
      </c>
      <c r="K197" s="78"/>
      <c r="L197" s="7"/>
      <c r="M197" s="7"/>
    </row>
    <row r="198" spans="1:13" ht="16" customHeight="1" x14ac:dyDescent="0.2">
      <c r="A198" s="76" t="s">
        <v>263</v>
      </c>
      <c r="K198" s="78"/>
      <c r="L198" s="7"/>
      <c r="M198" s="7"/>
    </row>
    <row r="199" spans="1:13" ht="16" customHeight="1" x14ac:dyDescent="0.2">
      <c r="A199" s="76" t="s">
        <v>264</v>
      </c>
      <c r="K199" s="78"/>
      <c r="L199" s="7"/>
      <c r="M199" s="7"/>
    </row>
    <row r="200" spans="1:13" ht="16" customHeight="1" x14ac:dyDescent="0.2">
      <c r="A200" s="76" t="s">
        <v>265</v>
      </c>
      <c r="K200" s="78"/>
      <c r="L200" s="7"/>
      <c r="M200" s="7"/>
    </row>
    <row r="201" spans="1:13" ht="16" customHeight="1" x14ac:dyDescent="0.2">
      <c r="A201" s="76" t="s">
        <v>266</v>
      </c>
      <c r="K201" s="78"/>
      <c r="L201" s="7"/>
      <c r="M201" s="7"/>
    </row>
    <row r="202" spans="1:13" ht="16" customHeight="1" x14ac:dyDescent="0.2">
      <c r="A202" s="76" t="s">
        <v>267</v>
      </c>
      <c r="K202" s="78"/>
      <c r="L202" s="7"/>
      <c r="M202" s="7"/>
    </row>
    <row r="203" spans="1:13" ht="16" customHeight="1" x14ac:dyDescent="0.2">
      <c r="A203" s="76" t="s">
        <v>268</v>
      </c>
      <c r="K203" s="78"/>
      <c r="L203" s="7"/>
      <c r="M203" s="7"/>
    </row>
    <row r="204" spans="1:13" ht="16" customHeight="1" x14ac:dyDescent="0.2">
      <c r="A204" s="76" t="s">
        <v>269</v>
      </c>
      <c r="K204" s="78"/>
      <c r="L204" s="7"/>
      <c r="M204" s="7"/>
    </row>
    <row r="205" spans="1:13" ht="16" customHeight="1" x14ac:dyDescent="0.2">
      <c r="A205" s="76" t="s">
        <v>270</v>
      </c>
      <c r="K205" s="78"/>
      <c r="L205" s="7"/>
      <c r="M205" s="7"/>
    </row>
    <row r="206" spans="1:13" ht="18" customHeight="1" x14ac:dyDescent="0.2">
      <c r="A206" s="76" t="s">
        <v>271</v>
      </c>
      <c r="K206" s="78"/>
      <c r="L206" s="7"/>
      <c r="M206" s="7"/>
    </row>
    <row r="207" spans="1:13" ht="18" customHeight="1" x14ac:dyDescent="0.2">
      <c r="A207" s="76" t="s">
        <v>272</v>
      </c>
      <c r="K207" s="78"/>
      <c r="L207" s="7"/>
      <c r="M207" s="7"/>
    </row>
    <row r="208" spans="1:13" ht="18" customHeight="1" x14ac:dyDescent="0.2">
      <c r="A208" s="76" t="s">
        <v>273</v>
      </c>
      <c r="K208" s="78"/>
      <c r="L208" s="7"/>
      <c r="M208" s="7"/>
    </row>
    <row r="209" spans="1:13" ht="18" customHeight="1" x14ac:dyDescent="0.2">
      <c r="A209" s="116" t="s">
        <v>274</v>
      </c>
      <c r="K209" s="78"/>
      <c r="L209" s="7"/>
      <c r="M209" s="7"/>
    </row>
    <row r="210" spans="1:13" ht="16" customHeight="1" x14ac:dyDescent="0.2">
      <c r="A210" s="76" t="s">
        <v>299</v>
      </c>
      <c r="K210" s="78"/>
      <c r="L210" s="7"/>
      <c r="M210" s="7"/>
    </row>
    <row r="211" spans="1:13" ht="16" customHeight="1" x14ac:dyDescent="0.2">
      <c r="A211" s="76" t="s">
        <v>275</v>
      </c>
      <c r="K211" s="78"/>
      <c r="L211" s="7"/>
      <c r="M211" s="7"/>
    </row>
    <row r="212" spans="1:13" ht="16" customHeight="1" x14ac:dyDescent="0.2">
      <c r="A212" s="116" t="s">
        <v>276</v>
      </c>
      <c r="K212" s="78"/>
      <c r="L212" s="7"/>
      <c r="M212" s="7"/>
    </row>
    <row r="213" spans="1:13" ht="16" customHeight="1" x14ac:dyDescent="0.2">
      <c r="A213" s="76" t="s">
        <v>290</v>
      </c>
      <c r="K213" s="78"/>
      <c r="L213" s="7"/>
      <c r="M213" s="7"/>
    </row>
    <row r="214" spans="1:13" ht="16" customHeight="1" x14ac:dyDescent="0.2">
      <c r="K214" s="78"/>
      <c r="L214" s="7"/>
      <c r="M214" s="7"/>
    </row>
    <row r="215" spans="1:13" ht="34" customHeight="1" x14ac:dyDescent="0.2">
      <c r="K215" s="78"/>
      <c r="L215" s="7"/>
      <c r="M215" s="7"/>
    </row>
    <row r="216" spans="1:13" ht="16" customHeight="1" x14ac:dyDescent="0.2">
      <c r="K216" s="78"/>
      <c r="L216" s="7"/>
      <c r="M216" s="7"/>
    </row>
    <row r="217" spans="1:13" ht="16" customHeight="1" x14ac:dyDescent="0.2">
      <c r="K217" s="78"/>
      <c r="L217" s="7"/>
      <c r="M217" s="7"/>
    </row>
    <row r="218" spans="1:13" ht="16" customHeight="1" x14ac:dyDescent="0.2">
      <c r="K218" s="78"/>
      <c r="L218" s="7"/>
      <c r="M218" s="7"/>
    </row>
    <row r="219" spans="1:13" ht="16" customHeight="1" x14ac:dyDescent="0.2">
      <c r="K219" s="78"/>
      <c r="L219" s="7"/>
      <c r="M219" s="7"/>
    </row>
    <row r="220" spans="1:13" ht="16" customHeight="1" x14ac:dyDescent="0.2">
      <c r="K220" s="78"/>
      <c r="L220" s="7"/>
      <c r="M220" s="7"/>
    </row>
    <row r="221" spans="1:13" ht="16" customHeight="1" x14ac:dyDescent="0.2">
      <c r="K221" s="78"/>
      <c r="L221" s="7"/>
      <c r="M221" s="7"/>
    </row>
    <row r="222" spans="1:13" ht="16" customHeight="1" x14ac:dyDescent="0.2">
      <c r="K222" s="78"/>
      <c r="L222" s="7"/>
      <c r="M222" s="7"/>
    </row>
    <row r="223" spans="1:13" ht="16" customHeight="1" x14ac:dyDescent="0.2">
      <c r="K223" s="78"/>
      <c r="L223" s="7"/>
      <c r="M223" s="7"/>
    </row>
    <row r="224" spans="1:13" ht="16" customHeight="1" x14ac:dyDescent="0.2">
      <c r="K224" s="78"/>
      <c r="L224" s="7"/>
      <c r="M224" s="7"/>
    </row>
    <row r="225" spans="1:11" ht="16" customHeight="1" x14ac:dyDescent="0.2">
      <c r="A225" s="198"/>
      <c r="B225" s="199"/>
      <c r="C225" s="199"/>
      <c r="D225" s="199"/>
      <c r="E225" s="199"/>
      <c r="F225" s="199"/>
      <c r="G225" s="199"/>
      <c r="H225" s="199"/>
      <c r="I225" s="199"/>
      <c r="J225" s="199"/>
      <c r="K225" s="79"/>
    </row>
    <row r="226" spans="1:11" ht="15.75" customHeight="1" x14ac:dyDescent="0.2">
      <c r="A226" s="198"/>
      <c r="B226" s="199"/>
      <c r="C226" s="199"/>
      <c r="D226" s="199"/>
      <c r="E226" s="199"/>
      <c r="F226" s="199"/>
      <c r="G226" s="199"/>
      <c r="H226" s="199"/>
      <c r="I226" s="199"/>
      <c r="J226" s="199"/>
      <c r="K226" s="79"/>
    </row>
    <row r="227" spans="1:11" ht="15.75" customHeight="1" x14ac:dyDescent="0.2">
      <c r="A227" s="198"/>
      <c r="B227" s="199"/>
      <c r="C227" s="199"/>
      <c r="D227" s="199"/>
      <c r="E227" s="199"/>
      <c r="F227" s="199"/>
      <c r="G227" s="199"/>
      <c r="H227" s="199"/>
      <c r="I227" s="199"/>
      <c r="J227" s="199"/>
    </row>
    <row r="228" spans="1:11" ht="15.75" customHeight="1" x14ac:dyDescent="0.2">
      <c r="A228" s="198"/>
      <c r="B228" s="199"/>
      <c r="C228" s="199"/>
      <c r="D228" s="199"/>
      <c r="E228" s="199"/>
      <c r="F228" s="199"/>
      <c r="G228" s="199"/>
      <c r="H228" s="199"/>
      <c r="I228" s="199"/>
      <c r="J228" s="199"/>
    </row>
    <row r="229" spans="1:11" ht="15.75" customHeight="1" x14ac:dyDescent="0.2">
      <c r="A229" s="198"/>
      <c r="B229" s="199"/>
      <c r="C229" s="199"/>
      <c r="D229" s="199"/>
      <c r="E229" s="199"/>
      <c r="F229" s="199"/>
      <c r="G229" s="199"/>
      <c r="H229" s="199"/>
      <c r="I229" s="199"/>
      <c r="J229" s="199"/>
    </row>
    <row r="230" spans="1:11" ht="15.75" customHeight="1" x14ac:dyDescent="0.2">
      <c r="A230" s="198"/>
      <c r="B230" s="199"/>
      <c r="C230" s="199"/>
      <c r="D230" s="199"/>
      <c r="E230" s="199"/>
      <c r="F230" s="199"/>
      <c r="G230" s="199"/>
      <c r="H230" s="199"/>
      <c r="I230" s="199"/>
      <c r="J230" s="199"/>
    </row>
    <row r="231" spans="1:11" ht="15.75" customHeight="1" x14ac:dyDescent="0.2">
      <c r="A231" s="198"/>
      <c r="B231" s="199"/>
      <c r="C231" s="199"/>
      <c r="D231" s="199"/>
      <c r="E231" s="199"/>
      <c r="F231" s="199"/>
      <c r="G231" s="199"/>
      <c r="H231" s="199"/>
      <c r="I231" s="199"/>
      <c r="J231" s="199"/>
    </row>
    <row r="232" spans="1:11" ht="15.75" customHeight="1" x14ac:dyDescent="0.2">
      <c r="A232" s="198"/>
      <c r="B232" s="199"/>
      <c r="C232" s="199"/>
      <c r="D232" s="199"/>
      <c r="E232" s="199"/>
      <c r="F232" s="199"/>
      <c r="G232" s="199"/>
      <c r="H232" s="199"/>
      <c r="I232" s="199"/>
      <c r="J232" s="199"/>
    </row>
    <row r="233" spans="1:11" ht="15.75" customHeight="1" x14ac:dyDescent="0.2">
      <c r="A233" s="198"/>
      <c r="B233" s="199"/>
      <c r="C233" s="199"/>
      <c r="D233" s="199"/>
      <c r="E233" s="199"/>
      <c r="F233" s="199"/>
      <c r="G233" s="199"/>
      <c r="H233" s="199"/>
      <c r="I233" s="199"/>
      <c r="J233" s="199"/>
    </row>
    <row r="234" spans="1:11" ht="15.75" customHeight="1" x14ac:dyDescent="0.2">
      <c r="A234" s="198"/>
      <c r="B234" s="199"/>
      <c r="C234" s="199"/>
      <c r="D234" s="199"/>
      <c r="E234" s="199"/>
      <c r="F234" s="199"/>
      <c r="G234" s="199"/>
      <c r="H234" s="199"/>
      <c r="I234" s="199"/>
      <c r="J234" s="199"/>
    </row>
    <row r="235" spans="1:11" ht="15.75" customHeight="1" x14ac:dyDescent="0.2">
      <c r="A235" s="198"/>
      <c r="B235" s="198"/>
      <c r="C235" s="198"/>
      <c r="D235" s="198"/>
      <c r="E235" s="198"/>
      <c r="F235" s="198"/>
      <c r="G235" s="198"/>
      <c r="H235" s="198"/>
      <c r="I235" s="198"/>
      <c r="J235" s="198"/>
    </row>
    <row r="236" spans="1:11" ht="39" customHeight="1" x14ac:dyDescent="0.2">
      <c r="A236" s="198"/>
      <c r="B236" s="199"/>
      <c r="C236" s="199"/>
      <c r="D236" s="199"/>
      <c r="E236" s="199"/>
      <c r="F236" s="199"/>
      <c r="G236" s="199"/>
      <c r="H236" s="199"/>
      <c r="I236" s="199"/>
      <c r="J236" s="199"/>
    </row>
    <row r="237" spans="1:11" ht="15.75" customHeight="1" x14ac:dyDescent="0.2">
      <c r="A237" s="198"/>
      <c r="B237" s="199"/>
      <c r="C237" s="199"/>
      <c r="D237" s="199"/>
      <c r="E237" s="199"/>
      <c r="F237" s="199"/>
      <c r="G237" s="199"/>
      <c r="H237" s="199"/>
      <c r="I237" s="199"/>
      <c r="J237" s="199"/>
    </row>
    <row r="238" spans="1:11" ht="15.75" customHeight="1" x14ac:dyDescent="0.2">
      <c r="A238" s="198"/>
      <c r="B238" s="199"/>
      <c r="C238" s="199"/>
      <c r="D238" s="199"/>
      <c r="E238" s="199"/>
      <c r="F238" s="199"/>
      <c r="G238" s="199"/>
      <c r="H238" s="199"/>
      <c r="I238" s="199"/>
      <c r="J238" s="199"/>
    </row>
    <row r="239" spans="1:11" ht="15.75" customHeight="1" x14ac:dyDescent="0.2">
      <c r="A239" s="198"/>
      <c r="B239" s="199"/>
      <c r="C239" s="199"/>
      <c r="D239" s="199"/>
      <c r="E239" s="199"/>
      <c r="F239" s="199"/>
      <c r="G239" s="199"/>
      <c r="H239" s="199"/>
      <c r="I239" s="199"/>
      <c r="J239" s="199"/>
    </row>
    <row r="240" spans="1:11" ht="15.75" customHeight="1" x14ac:dyDescent="0.2">
      <c r="A240" s="198"/>
      <c r="B240" s="199"/>
      <c r="C240" s="199"/>
      <c r="D240" s="199"/>
      <c r="E240" s="199"/>
      <c r="F240" s="199"/>
      <c r="G240" s="199"/>
      <c r="H240" s="199"/>
      <c r="I240" s="199"/>
      <c r="J240" s="199"/>
    </row>
    <row r="241" spans="1:10" ht="15.75" customHeight="1" x14ac:dyDescent="0.2">
      <c r="A241" s="198"/>
      <c r="B241" s="199"/>
      <c r="C241" s="199"/>
      <c r="D241" s="199"/>
      <c r="E241" s="199"/>
      <c r="F241" s="199"/>
      <c r="G241" s="199"/>
      <c r="H241" s="199"/>
      <c r="I241" s="199"/>
      <c r="J241" s="199"/>
    </row>
    <row r="242" spans="1:10" ht="15.75" customHeight="1" x14ac:dyDescent="0.2">
      <c r="A242" s="198"/>
      <c r="B242" s="199"/>
      <c r="C242" s="199"/>
      <c r="D242" s="199"/>
      <c r="E242" s="199"/>
      <c r="F242" s="199"/>
      <c r="G242" s="199"/>
      <c r="H242" s="199"/>
      <c r="I242" s="199"/>
      <c r="J242" s="199"/>
    </row>
    <row r="243" spans="1:10" ht="15.75" customHeight="1" x14ac:dyDescent="0.2">
      <c r="A243" s="198"/>
      <c r="B243" s="199"/>
      <c r="C243" s="199"/>
      <c r="D243" s="199"/>
      <c r="E243" s="199"/>
      <c r="F243" s="199"/>
      <c r="G243" s="199"/>
      <c r="H243" s="199"/>
      <c r="I243" s="199"/>
      <c r="J243" s="199"/>
    </row>
    <row r="244" spans="1:10" ht="15.75" customHeight="1" x14ac:dyDescent="0.2">
      <c r="A244" s="198"/>
      <c r="B244" s="199"/>
      <c r="C244" s="199"/>
      <c r="D244" s="199"/>
      <c r="E244" s="199"/>
      <c r="F244" s="199"/>
      <c r="G244" s="199"/>
      <c r="H244" s="199"/>
      <c r="I244" s="199"/>
      <c r="J244" s="199"/>
    </row>
    <row r="245" spans="1:10" ht="15.75" customHeight="1" x14ac:dyDescent="0.2">
      <c r="A245" s="198"/>
      <c r="B245" s="199"/>
      <c r="C245" s="199"/>
      <c r="D245" s="199"/>
      <c r="E245" s="199"/>
      <c r="F245" s="199"/>
      <c r="G245" s="199"/>
      <c r="H245" s="199"/>
      <c r="I245" s="199"/>
      <c r="J245" s="199"/>
    </row>
    <row r="246" spans="1:10" ht="15.75" customHeight="1" x14ac:dyDescent="0.2">
      <c r="A246" s="198"/>
      <c r="B246" s="199"/>
      <c r="C246" s="199"/>
      <c r="D246" s="199"/>
      <c r="E246" s="199"/>
      <c r="F246" s="199"/>
      <c r="G246" s="199"/>
      <c r="H246" s="199"/>
      <c r="I246" s="199"/>
      <c r="J246" s="199"/>
    </row>
    <row r="247" spans="1:10" ht="15.75" customHeight="1" x14ac:dyDescent="0.2">
      <c r="A247" s="198"/>
      <c r="B247" s="199"/>
      <c r="C247" s="199"/>
      <c r="D247" s="199"/>
      <c r="E247" s="199"/>
      <c r="F247" s="199"/>
      <c r="G247" s="199"/>
      <c r="H247" s="199"/>
      <c r="I247" s="199"/>
      <c r="J247" s="199"/>
    </row>
    <row r="248" spans="1:10" ht="15.75" customHeight="1" x14ac:dyDescent="0.2">
      <c r="A248" s="198"/>
      <c r="B248" s="199"/>
      <c r="C248" s="199"/>
      <c r="D248" s="199"/>
      <c r="E248" s="199"/>
      <c r="F248" s="199"/>
      <c r="G248" s="199"/>
      <c r="H248" s="199"/>
      <c r="I248" s="199"/>
      <c r="J248" s="199"/>
    </row>
    <row r="249" spans="1:10" ht="15.75" customHeight="1" x14ac:dyDescent="0.2">
      <c r="A249" s="198"/>
      <c r="B249" s="199"/>
      <c r="C249" s="199"/>
      <c r="D249" s="199"/>
      <c r="E249" s="199"/>
      <c r="F249" s="199"/>
      <c r="G249" s="199"/>
      <c r="H249" s="199"/>
      <c r="I249" s="199"/>
      <c r="J249" s="199"/>
    </row>
    <row r="250" spans="1:10" ht="15.75" customHeight="1" x14ac:dyDescent="0.2">
      <c r="A250" s="198"/>
      <c r="B250" s="199"/>
      <c r="C250" s="199"/>
      <c r="D250" s="199"/>
      <c r="E250" s="199"/>
      <c r="F250" s="199"/>
      <c r="G250" s="199"/>
      <c r="H250" s="199"/>
      <c r="I250" s="199"/>
      <c r="J250" s="199"/>
    </row>
    <row r="251" spans="1:10" ht="15.75" customHeight="1" x14ac:dyDescent="0.2">
      <c r="A251" s="198"/>
      <c r="B251" s="199"/>
      <c r="C251" s="199"/>
      <c r="D251" s="199"/>
      <c r="E251" s="199"/>
      <c r="F251" s="199"/>
      <c r="G251" s="199"/>
      <c r="H251" s="199"/>
      <c r="I251" s="199"/>
      <c r="J251" s="199"/>
    </row>
    <row r="252" spans="1:10" ht="15.75" customHeight="1" x14ac:dyDescent="0.2">
      <c r="A252" s="198"/>
      <c r="B252" s="198"/>
      <c r="C252" s="198"/>
      <c r="D252" s="198"/>
      <c r="E252" s="198"/>
      <c r="F252" s="198"/>
      <c r="G252" s="198"/>
      <c r="H252" s="198"/>
      <c r="I252" s="198"/>
      <c r="J252" s="198"/>
    </row>
    <row r="253" spans="1:10" ht="15.75" customHeight="1" x14ac:dyDescent="0.2"/>
    <row r="254" spans="1:10" ht="15.75" customHeight="1" x14ac:dyDescent="0.2"/>
    <row r="255" spans="1:10" ht="15.75" customHeight="1" x14ac:dyDescent="0.2"/>
    <row r="256" spans="1:1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autoFilter ref="A8:V187" xr:uid="{5B6EB9AA-59A2-4441-9818-ED23831573CC}"/>
  <mergeCells count="77">
    <mergeCell ref="A29:A30"/>
    <mergeCell ref="A33:A34"/>
    <mergeCell ref="A104:A105"/>
    <mergeCell ref="A1:K1"/>
    <mergeCell ref="E6:F6"/>
    <mergeCell ref="D6:D7"/>
    <mergeCell ref="A6:B7"/>
    <mergeCell ref="C6:C7"/>
    <mergeCell ref="E5:J5"/>
    <mergeCell ref="A64:A65"/>
    <mergeCell ref="A66:A67"/>
    <mergeCell ref="A60:A61"/>
    <mergeCell ref="A57:A58"/>
    <mergeCell ref="A36:A37"/>
    <mergeCell ref="A48:A49"/>
    <mergeCell ref="A19:A20"/>
    <mergeCell ref="A252:J252"/>
    <mergeCell ref="A235:J235"/>
    <mergeCell ref="A246:J246"/>
    <mergeCell ref="A248:J248"/>
    <mergeCell ref="A250:J250"/>
    <mergeCell ref="A251:J251"/>
    <mergeCell ref="A249:J249"/>
    <mergeCell ref="A247:J247"/>
    <mergeCell ref="A241:J241"/>
    <mergeCell ref="A242:J242"/>
    <mergeCell ref="A244:J244"/>
    <mergeCell ref="A245:J245"/>
    <mergeCell ref="A239:J239"/>
    <mergeCell ref="A240:J240"/>
    <mergeCell ref="A243:J243"/>
    <mergeCell ref="A116:A117"/>
    <mergeCell ref="A77:A78"/>
    <mergeCell ref="A89:A90"/>
    <mergeCell ref="A91:A92"/>
    <mergeCell ref="A93:A94"/>
    <mergeCell ref="A225:J225"/>
    <mergeCell ref="A226:J226"/>
    <mergeCell ref="A227:J227"/>
    <mergeCell ref="A228:J228"/>
    <mergeCell ref="A73:A74"/>
    <mergeCell ref="A139:A140"/>
    <mergeCell ref="A146:A147"/>
    <mergeCell ref="A148:A149"/>
    <mergeCell ref="A174:A175"/>
    <mergeCell ref="A179:A180"/>
    <mergeCell ref="A159:A160"/>
    <mergeCell ref="A157:A158"/>
    <mergeCell ref="A161:A162"/>
    <mergeCell ref="A164:A165"/>
    <mergeCell ref="A172:A173"/>
    <mergeCell ref="A96:A97"/>
    <mergeCell ref="A232:J232"/>
    <mergeCell ref="A229:J229"/>
    <mergeCell ref="A230:J230"/>
    <mergeCell ref="A238:J238"/>
    <mergeCell ref="A233:J233"/>
    <mergeCell ref="A234:J234"/>
    <mergeCell ref="A231:J231"/>
    <mergeCell ref="A236:J236"/>
    <mergeCell ref="A237:J237"/>
    <mergeCell ref="A189:K189"/>
    <mergeCell ref="A21:A22"/>
    <mergeCell ref="G6:H6"/>
    <mergeCell ref="I6:J6"/>
    <mergeCell ref="A23:A24"/>
    <mergeCell ref="A17:A18"/>
    <mergeCell ref="A9:A10"/>
    <mergeCell ref="A11:A12"/>
    <mergeCell ref="A13:A14"/>
    <mergeCell ref="A15:A16"/>
    <mergeCell ref="A108:A109"/>
    <mergeCell ref="A129:A130"/>
    <mergeCell ref="A101:A102"/>
    <mergeCell ref="A68:A69"/>
    <mergeCell ref="A71:A72"/>
    <mergeCell ref="A120:A121"/>
  </mergeCells>
  <conditionalFormatting sqref="K25">
    <cfRule type="cellIs" dxfId="26" priority="26" operator="lessThanOrEqual">
      <formula>#REF!</formula>
    </cfRule>
  </conditionalFormatting>
  <conditionalFormatting sqref="K27">
    <cfRule type="cellIs" dxfId="25" priority="25" operator="lessThanOrEqual">
      <formula>#REF!</formula>
    </cfRule>
  </conditionalFormatting>
  <conditionalFormatting sqref="K31">
    <cfRule type="cellIs" dxfId="24" priority="24" operator="lessThanOrEqual">
      <formula>#REF!</formula>
    </cfRule>
  </conditionalFormatting>
  <conditionalFormatting sqref="K35">
    <cfRule type="cellIs" dxfId="23" priority="23" operator="lessThanOrEqual">
      <formula>#REF!</formula>
    </cfRule>
  </conditionalFormatting>
  <conditionalFormatting sqref="K38">
    <cfRule type="cellIs" dxfId="22" priority="22" operator="lessThanOrEqual">
      <formula>#REF!</formula>
    </cfRule>
  </conditionalFormatting>
  <conditionalFormatting sqref="K40">
    <cfRule type="cellIs" dxfId="21" priority="21" operator="lessThanOrEqual">
      <formula>#REF!</formula>
    </cfRule>
  </conditionalFormatting>
  <conditionalFormatting sqref="K42">
    <cfRule type="cellIs" dxfId="20" priority="20" operator="lessThanOrEqual">
      <formula>#REF!</formula>
    </cfRule>
  </conditionalFormatting>
  <conditionalFormatting sqref="K44">
    <cfRule type="cellIs" dxfId="19" priority="19" operator="lessThanOrEqual">
      <formula>#REF!</formula>
    </cfRule>
  </conditionalFormatting>
  <conditionalFormatting sqref="K45">
    <cfRule type="cellIs" dxfId="18" priority="18" operator="lessThanOrEqual">
      <formula>#REF!</formula>
    </cfRule>
  </conditionalFormatting>
  <conditionalFormatting sqref="K54">
    <cfRule type="cellIs" dxfId="17" priority="17" operator="lessThanOrEqual">
      <formula>#REF!</formula>
    </cfRule>
  </conditionalFormatting>
  <conditionalFormatting sqref="K120">
    <cfRule type="cellIs" dxfId="16" priority="16" operator="lessThanOrEqual">
      <formula>#REF!</formula>
    </cfRule>
  </conditionalFormatting>
  <conditionalFormatting sqref="K121">
    <cfRule type="cellIs" dxfId="15" priority="15" operator="lessThanOrEqual">
      <formula>#REF!</formula>
    </cfRule>
  </conditionalFormatting>
  <conditionalFormatting sqref="K129">
    <cfRule type="cellIs" dxfId="14" priority="14" operator="lessThanOrEqual">
      <formula>#REF!</formula>
    </cfRule>
  </conditionalFormatting>
  <conditionalFormatting sqref="K130">
    <cfRule type="cellIs" dxfId="13" priority="13" operator="lessThanOrEqual">
      <formula>#REF!</formula>
    </cfRule>
  </conditionalFormatting>
  <conditionalFormatting sqref="K137">
    <cfRule type="cellIs" dxfId="12" priority="12" operator="lessThanOrEqual">
      <formula>#REF!</formula>
    </cfRule>
  </conditionalFormatting>
  <conditionalFormatting sqref="K138">
    <cfRule type="cellIs" dxfId="11" priority="11" operator="lessThanOrEqual">
      <formula>#REF!</formula>
    </cfRule>
  </conditionalFormatting>
  <conditionalFormatting sqref="K141">
    <cfRule type="cellIs" dxfId="10" priority="10" operator="lessThanOrEqual">
      <formula>#REF!</formula>
    </cfRule>
  </conditionalFormatting>
  <conditionalFormatting sqref="K171">
    <cfRule type="cellIs" dxfId="9" priority="9" operator="lessThanOrEqual">
      <formula>#REF!</formula>
    </cfRule>
  </conditionalFormatting>
  <conditionalFormatting sqref="K174">
    <cfRule type="cellIs" dxfId="8" priority="8" operator="lessThanOrEqual">
      <formula>#REF!</formula>
    </cfRule>
  </conditionalFormatting>
  <conditionalFormatting sqref="K175">
    <cfRule type="cellIs" dxfId="7" priority="7" operator="lessThanOrEqual">
      <formula>#REF!</formula>
    </cfRule>
  </conditionalFormatting>
  <conditionalFormatting sqref="K166">
    <cfRule type="cellIs" dxfId="6" priority="6" operator="lessThanOrEqual">
      <formula>#REF!</formula>
    </cfRule>
  </conditionalFormatting>
  <conditionalFormatting sqref="K32">
    <cfRule type="cellIs" dxfId="5" priority="5" operator="lessThanOrEqual">
      <formula>#REF!</formula>
    </cfRule>
  </conditionalFormatting>
  <conditionalFormatting sqref="K71">
    <cfRule type="cellIs" dxfId="4" priority="4" operator="lessThanOrEqual">
      <formula>#REF!</formula>
    </cfRule>
  </conditionalFormatting>
  <conditionalFormatting sqref="K72">
    <cfRule type="cellIs" dxfId="3" priority="3" operator="lessThanOrEqual">
      <formula>#REF!</formula>
    </cfRule>
  </conditionalFormatting>
  <conditionalFormatting sqref="K113">
    <cfRule type="cellIs" dxfId="2" priority="2" operator="lessThanOrEqual">
      <formula>#REF!</formula>
    </cfRule>
  </conditionalFormatting>
  <conditionalFormatting sqref="K126">
    <cfRule type="cellIs" dxfId="1" priority="1" operator="lessThanOrEqual">
      <formula>#REF!</formula>
    </cfRule>
  </conditionalFormatting>
  <printOptions horizontalCentered="1"/>
  <pageMargins left="0.45" right="0.45" top="0.45" bottom="0.45" header="0" footer="0"/>
  <pageSetup scale="83" fitToHeight="7" orientation="landscape"/>
  <headerFoot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showGridLines="0" topLeftCell="A5" zoomScaleNormal="100" workbookViewId="0">
      <selection activeCell="E13" sqref="E13"/>
    </sheetView>
  </sheetViews>
  <sheetFormatPr baseColWidth="10" defaultColWidth="11.1640625" defaultRowHeight="15" customHeight="1" x14ac:dyDescent="0.2"/>
  <cols>
    <col min="1" max="1" width="43" style="126" customWidth="1"/>
    <col min="2" max="2" width="10.83203125" style="126" customWidth="1"/>
    <col min="3" max="3" width="25.83203125" style="126" customWidth="1"/>
    <col min="4" max="4" width="10.83203125" style="126" customWidth="1"/>
    <col min="5" max="5" width="8.33203125" style="126" customWidth="1"/>
    <col min="6" max="26" width="10.83203125" style="126" customWidth="1"/>
    <col min="27" max="16384" width="11.1640625" style="126"/>
  </cols>
  <sheetData>
    <row r="1" spans="1:9" ht="16" customHeight="1" x14ac:dyDescent="0.2">
      <c r="A1" s="213" t="s">
        <v>200</v>
      </c>
      <c r="B1" s="213"/>
      <c r="C1" s="213"/>
      <c r="D1" s="83"/>
      <c r="E1" s="83"/>
      <c r="F1" s="83"/>
      <c r="G1" s="125"/>
    </row>
    <row r="2" spans="1:9" ht="32" customHeight="1" x14ac:dyDescent="0.2">
      <c r="A2" s="84" t="s">
        <v>218</v>
      </c>
      <c r="B2" s="85"/>
      <c r="C2" s="89"/>
      <c r="D2" s="127"/>
      <c r="E2" s="127"/>
      <c r="F2" s="127"/>
      <c r="G2" s="127"/>
      <c r="H2" s="82"/>
    </row>
    <row r="3" spans="1:9" ht="16" customHeight="1" x14ac:dyDescent="0.2">
      <c r="A3" s="88" t="s">
        <v>221</v>
      </c>
      <c r="B3" s="89"/>
      <c r="C3" s="89"/>
      <c r="D3" s="127"/>
      <c r="E3" s="127"/>
      <c r="F3" s="127"/>
      <c r="G3" s="127"/>
      <c r="H3" s="82"/>
    </row>
    <row r="4" spans="1:9" ht="16" customHeight="1" x14ac:dyDescent="0.2">
      <c r="A4" s="128"/>
      <c r="B4" s="89"/>
      <c r="C4" s="89"/>
      <c r="D4" s="127"/>
      <c r="E4" s="127"/>
      <c r="F4" s="127"/>
      <c r="G4" s="127"/>
      <c r="H4" s="82"/>
      <c r="I4" s="82"/>
    </row>
    <row r="5" spans="1:9" ht="16" customHeight="1" x14ac:dyDescent="0.2">
      <c r="A5" s="129" t="s">
        <v>0</v>
      </c>
      <c r="B5" s="86"/>
      <c r="C5" s="86"/>
      <c r="D5" s="82"/>
      <c r="E5" s="82"/>
      <c r="F5" s="82"/>
      <c r="G5" s="82"/>
      <c r="H5" s="82"/>
      <c r="I5" s="82"/>
    </row>
    <row r="6" spans="1:9" ht="16" customHeight="1" thickBot="1" x14ac:dyDescent="0.25">
      <c r="A6" s="130"/>
      <c r="B6" s="86"/>
      <c r="C6" s="86"/>
      <c r="D6" s="82"/>
      <c r="E6" s="82"/>
      <c r="F6" s="82"/>
      <c r="G6" s="82"/>
      <c r="H6" s="82"/>
      <c r="I6" s="82"/>
    </row>
    <row r="7" spans="1:9" ht="32" customHeight="1" x14ac:dyDescent="0.2">
      <c r="A7" s="131" t="s">
        <v>4</v>
      </c>
      <c r="B7" s="132" t="s">
        <v>3</v>
      </c>
      <c r="C7" s="133" t="s">
        <v>224</v>
      </c>
      <c r="D7" s="82"/>
      <c r="E7" s="82"/>
      <c r="F7" s="82"/>
      <c r="G7" s="82"/>
      <c r="H7" s="82"/>
      <c r="I7" s="82"/>
    </row>
    <row r="8" spans="1:9" ht="16.5" customHeight="1" x14ac:dyDescent="0.2">
      <c r="A8" s="134" t="s">
        <v>5</v>
      </c>
      <c r="B8" s="92" t="s">
        <v>6</v>
      </c>
      <c r="C8" s="135" t="s">
        <v>219</v>
      </c>
      <c r="D8" s="82"/>
      <c r="E8" s="82"/>
      <c r="F8" s="82"/>
      <c r="G8" s="82"/>
      <c r="H8" s="82"/>
      <c r="I8" s="82"/>
    </row>
    <row r="9" spans="1:9" ht="16" customHeight="1" x14ac:dyDescent="0.2">
      <c r="A9" s="136" t="s">
        <v>7</v>
      </c>
      <c r="B9" s="95" t="s">
        <v>6</v>
      </c>
      <c r="C9" s="137" t="s">
        <v>219</v>
      </c>
      <c r="D9" s="82"/>
      <c r="E9" s="82"/>
      <c r="F9" s="82"/>
      <c r="G9" s="82"/>
      <c r="H9" s="82"/>
      <c r="I9" s="82"/>
    </row>
    <row r="10" spans="1:9" ht="30" customHeight="1" x14ac:dyDescent="0.2">
      <c r="A10" s="134" t="s">
        <v>8</v>
      </c>
      <c r="B10" s="92" t="s">
        <v>6</v>
      </c>
      <c r="C10" s="135" t="s">
        <v>219</v>
      </c>
      <c r="D10" s="82"/>
      <c r="E10" s="82"/>
      <c r="F10" s="82"/>
      <c r="G10" s="82"/>
      <c r="H10" s="82"/>
      <c r="I10" s="82"/>
    </row>
    <row r="11" spans="1:9" ht="16.5" customHeight="1" x14ac:dyDescent="0.2">
      <c r="A11" s="136" t="s">
        <v>9</v>
      </c>
      <c r="B11" s="95" t="s">
        <v>6</v>
      </c>
      <c r="C11" s="137" t="s">
        <v>219</v>
      </c>
      <c r="D11" s="82"/>
      <c r="E11" s="82"/>
      <c r="F11" s="82"/>
      <c r="G11" s="82"/>
      <c r="H11" s="82"/>
      <c r="I11" s="82"/>
    </row>
    <row r="12" spans="1:9" ht="16.5" customHeight="1" x14ac:dyDescent="0.2">
      <c r="A12" s="134" t="s">
        <v>10</v>
      </c>
      <c r="B12" s="92" t="s">
        <v>11</v>
      </c>
      <c r="C12" s="138">
        <v>105.61</v>
      </c>
      <c r="D12" s="82"/>
      <c r="E12" s="82"/>
      <c r="F12" s="82"/>
      <c r="G12" s="82"/>
      <c r="H12" s="82"/>
      <c r="I12" s="82"/>
    </row>
    <row r="13" spans="1:9" ht="16" customHeight="1" x14ac:dyDescent="0.2">
      <c r="A13" s="136" t="s">
        <v>12</v>
      </c>
      <c r="B13" s="95" t="s">
        <v>11</v>
      </c>
      <c r="C13" s="139">
        <v>81.78</v>
      </c>
      <c r="D13" s="82"/>
      <c r="E13" s="82"/>
      <c r="F13" s="82"/>
      <c r="G13" s="82"/>
      <c r="H13" s="82"/>
      <c r="I13" s="82"/>
    </row>
    <row r="14" spans="1:9" ht="16" customHeight="1" thickBot="1" x14ac:dyDescent="0.25">
      <c r="A14" s="140" t="s">
        <v>13</v>
      </c>
      <c r="B14" s="141" t="s">
        <v>11</v>
      </c>
      <c r="C14" s="142">
        <v>84.5</v>
      </c>
      <c r="D14" s="82"/>
      <c r="E14" s="82"/>
      <c r="F14" s="82"/>
      <c r="G14" s="82"/>
      <c r="H14" s="82"/>
      <c r="I14" s="82"/>
    </row>
    <row r="15" spans="1:9" ht="16.5" customHeight="1" x14ac:dyDescent="0.2">
      <c r="A15" s="86"/>
      <c r="B15" s="86"/>
      <c r="C15" s="86"/>
      <c r="D15" s="82"/>
      <c r="E15" s="82"/>
      <c r="F15" s="82"/>
      <c r="G15" s="82"/>
      <c r="H15" s="82"/>
      <c r="I15" s="82"/>
    </row>
    <row r="16" spans="1:9" ht="16.5" customHeight="1" x14ac:dyDescent="0.2">
      <c r="A16" s="129" t="s">
        <v>14</v>
      </c>
      <c r="B16" s="86"/>
      <c r="C16" s="86"/>
      <c r="D16" s="82"/>
      <c r="E16" s="82"/>
      <c r="F16" s="82"/>
      <c r="G16" s="82"/>
      <c r="H16" s="82"/>
      <c r="I16" s="82"/>
    </row>
    <row r="17" spans="1:9" ht="48" customHeight="1" x14ac:dyDescent="0.2">
      <c r="A17" s="214" t="s">
        <v>15</v>
      </c>
      <c r="B17" s="214"/>
      <c r="C17" s="214"/>
      <c r="D17" s="82"/>
      <c r="E17" s="82"/>
      <c r="F17" s="82"/>
      <c r="G17" s="82"/>
      <c r="H17" s="82"/>
      <c r="I17" s="82"/>
    </row>
    <row r="18" spans="1:9" ht="46.5" customHeight="1" x14ac:dyDescent="0.2">
      <c r="A18" s="214" t="s">
        <v>16</v>
      </c>
      <c r="B18" s="214"/>
      <c r="C18" s="214"/>
      <c r="D18" s="82"/>
      <c r="E18" s="82"/>
      <c r="F18" s="82"/>
      <c r="G18" s="82"/>
      <c r="H18" s="82"/>
      <c r="I18" s="82"/>
    </row>
    <row r="19" spans="1:9" ht="16" customHeight="1" thickBot="1" x14ac:dyDescent="0.25">
      <c r="A19" s="143"/>
      <c r="B19" s="143"/>
      <c r="C19" s="143"/>
      <c r="D19" s="82"/>
      <c r="E19" s="82"/>
      <c r="F19" s="82"/>
      <c r="G19" s="82"/>
      <c r="H19" s="82"/>
      <c r="I19" s="82"/>
    </row>
    <row r="20" spans="1:9" ht="32" customHeight="1" x14ac:dyDescent="0.2">
      <c r="A20" s="144" t="s">
        <v>222</v>
      </c>
      <c r="B20" s="145"/>
      <c r="C20" s="146"/>
      <c r="D20" s="82"/>
      <c r="E20" s="82"/>
      <c r="F20" s="82"/>
      <c r="G20" s="82"/>
      <c r="H20" s="82"/>
      <c r="I20" s="82"/>
    </row>
    <row r="21" spans="1:9" ht="76" customHeight="1" x14ac:dyDescent="0.2">
      <c r="A21" s="215" t="s">
        <v>17</v>
      </c>
      <c r="B21" s="216"/>
      <c r="C21" s="147">
        <v>47.05</v>
      </c>
      <c r="D21" s="82"/>
      <c r="E21" s="82"/>
      <c r="F21" s="82"/>
      <c r="G21" s="82"/>
      <c r="H21" s="82"/>
      <c r="I21" s="82"/>
    </row>
    <row r="22" spans="1:9" ht="65" customHeight="1" x14ac:dyDescent="0.2">
      <c r="A22" s="217" t="s">
        <v>19</v>
      </c>
      <c r="B22" s="218"/>
      <c r="C22" s="148">
        <v>42.24</v>
      </c>
      <c r="D22" s="82"/>
      <c r="E22" s="82"/>
      <c r="F22" s="82"/>
      <c r="G22" s="82"/>
      <c r="H22" s="82"/>
      <c r="I22" s="82"/>
    </row>
    <row r="23" spans="1:9" ht="16.5" customHeight="1" thickBot="1" x14ac:dyDescent="0.25">
      <c r="A23" s="219" t="s">
        <v>20</v>
      </c>
      <c r="B23" s="220"/>
      <c r="C23" s="149">
        <v>15.53</v>
      </c>
      <c r="D23" s="82"/>
      <c r="E23" s="82"/>
      <c r="F23" s="82"/>
      <c r="G23" s="82"/>
      <c r="H23" s="82"/>
      <c r="I23" s="82"/>
    </row>
    <row r="24" spans="1:9" ht="16.5" customHeight="1" x14ac:dyDescent="0.2">
      <c r="A24" s="86"/>
      <c r="B24" s="86"/>
      <c r="C24" s="86"/>
      <c r="D24" s="82"/>
      <c r="E24" s="82"/>
      <c r="F24" s="82"/>
      <c r="G24" s="82"/>
      <c r="H24" s="82"/>
      <c r="I24" s="82"/>
    </row>
    <row r="25" spans="1:9" ht="16" customHeight="1" x14ac:dyDescent="0.2">
      <c r="A25" s="86" t="s">
        <v>21</v>
      </c>
      <c r="B25" s="86"/>
      <c r="C25" s="86"/>
      <c r="D25" s="82"/>
      <c r="E25" s="82"/>
      <c r="F25" s="82"/>
      <c r="G25" s="82"/>
      <c r="H25" s="82"/>
      <c r="I25" s="82"/>
    </row>
    <row r="26" spans="1:9" ht="32" customHeight="1" x14ac:dyDescent="0.2">
      <c r="A26" s="212" t="s">
        <v>22</v>
      </c>
      <c r="B26" s="212"/>
      <c r="C26" s="212"/>
      <c r="D26" s="82"/>
      <c r="E26" s="82"/>
      <c r="F26" s="82"/>
      <c r="G26" s="82"/>
      <c r="H26" s="82"/>
      <c r="I26" s="82"/>
    </row>
    <row r="27" spans="1:9" ht="16" customHeight="1" x14ac:dyDescent="0.2">
      <c r="A27" s="125"/>
      <c r="B27" s="125"/>
      <c r="C27" s="125"/>
      <c r="D27" s="82"/>
      <c r="E27" s="82"/>
      <c r="F27" s="82"/>
      <c r="G27" s="82"/>
      <c r="H27" s="82"/>
    </row>
    <row r="28" spans="1:9" ht="15.75" customHeight="1" x14ac:dyDescent="0.2">
      <c r="D28" s="82"/>
      <c r="E28" s="82"/>
      <c r="F28" s="82"/>
      <c r="G28" s="82"/>
      <c r="H28" s="82"/>
    </row>
    <row r="29" spans="1:9" ht="15.75" customHeight="1" x14ac:dyDescent="0.2">
      <c r="D29" s="82"/>
      <c r="E29" s="82"/>
      <c r="F29" s="82"/>
      <c r="G29" s="82"/>
      <c r="H29" s="82"/>
    </row>
    <row r="30" spans="1:9" ht="15.75" customHeight="1" x14ac:dyDescent="0.2">
      <c r="D30" s="82"/>
      <c r="E30" s="82"/>
      <c r="F30" s="82"/>
      <c r="G30" s="82"/>
      <c r="H30" s="82"/>
    </row>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26:C26"/>
    <mergeCell ref="A1:C1"/>
    <mergeCell ref="A17:C17"/>
    <mergeCell ref="A18:C18"/>
    <mergeCell ref="A21:B21"/>
    <mergeCell ref="A22:B22"/>
    <mergeCell ref="A23:B2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5"/>
  <sheetViews>
    <sheetView showGridLines="0" zoomScaleNormal="100" workbookViewId="0">
      <selection activeCell="B28" sqref="B28"/>
    </sheetView>
  </sheetViews>
  <sheetFormatPr baseColWidth="10" defaultColWidth="11.1640625" defaultRowHeight="16" customHeight="1" x14ac:dyDescent="0.2"/>
  <cols>
    <col min="1" max="1" width="68.33203125" style="126" customWidth="1"/>
    <col min="2" max="2" width="21" style="126" customWidth="1"/>
    <col min="3" max="26" width="10.83203125" style="126" customWidth="1"/>
    <col min="27" max="16384" width="11.1640625" style="126"/>
  </cols>
  <sheetData>
    <row r="1" spans="1:2" ht="16" customHeight="1" x14ac:dyDescent="0.2">
      <c r="A1" s="213" t="s">
        <v>200</v>
      </c>
      <c r="B1" s="213"/>
    </row>
    <row r="2" spans="1:2" ht="32" customHeight="1" x14ac:dyDescent="0.2">
      <c r="A2" s="84" t="s">
        <v>220</v>
      </c>
      <c r="B2" s="85"/>
    </row>
    <row r="3" spans="1:2" ht="14" customHeight="1" x14ac:dyDescent="0.2">
      <c r="A3" s="150" t="s">
        <v>232</v>
      </c>
      <c r="B3" s="85"/>
    </row>
    <row r="4" spans="1:2" ht="16" customHeight="1" thickBot="1" x14ac:dyDescent="0.25">
      <c r="A4" s="129"/>
      <c r="B4" s="86"/>
    </row>
    <row r="5" spans="1:2" ht="32" customHeight="1" x14ac:dyDescent="0.2">
      <c r="A5" s="151" t="s">
        <v>192</v>
      </c>
      <c r="B5" s="152" t="s">
        <v>225</v>
      </c>
    </row>
    <row r="6" spans="1:2" ht="16" customHeight="1" x14ac:dyDescent="0.2">
      <c r="A6" s="153" t="s">
        <v>193</v>
      </c>
      <c r="B6" s="154">
        <v>101</v>
      </c>
    </row>
    <row r="7" spans="1:2" ht="16" customHeight="1" x14ac:dyDescent="0.2">
      <c r="A7" s="155" t="s">
        <v>194</v>
      </c>
      <c r="B7" s="156">
        <v>131.30000000000001</v>
      </c>
    </row>
    <row r="8" spans="1:2" x14ac:dyDescent="0.2">
      <c r="A8" s="153" t="s">
        <v>195</v>
      </c>
      <c r="B8" s="154">
        <v>217.16</v>
      </c>
    </row>
    <row r="9" spans="1:2" ht="32" x14ac:dyDescent="0.2">
      <c r="A9" s="155" t="s">
        <v>227</v>
      </c>
      <c r="B9" s="156">
        <v>207.06</v>
      </c>
    </row>
    <row r="10" spans="1:2" ht="32" x14ac:dyDescent="0.2">
      <c r="A10" s="153" t="s">
        <v>226</v>
      </c>
      <c r="B10" s="154">
        <v>181.8</v>
      </c>
    </row>
    <row r="11" spans="1:2" ht="16" customHeight="1" x14ac:dyDescent="0.2">
      <c r="A11" s="221" t="s">
        <v>234</v>
      </c>
      <c r="B11" s="157" t="s">
        <v>196</v>
      </c>
    </row>
    <row r="12" spans="1:2" x14ac:dyDescent="0.2">
      <c r="A12" s="222"/>
      <c r="B12" s="157" t="s">
        <v>197</v>
      </c>
    </row>
    <row r="13" spans="1:2" ht="16" customHeight="1" x14ac:dyDescent="0.2">
      <c r="A13" s="222"/>
      <c r="B13" s="157" t="s">
        <v>198</v>
      </c>
    </row>
    <row r="14" spans="1:2" ht="16" customHeight="1" x14ac:dyDescent="0.2">
      <c r="A14" s="223"/>
      <c r="B14" s="157" t="s">
        <v>199</v>
      </c>
    </row>
    <row r="15" spans="1:2" ht="49" thickBot="1" x14ac:dyDescent="0.25">
      <c r="A15" s="158" t="s">
        <v>304</v>
      </c>
      <c r="B15" s="159" t="s">
        <v>223</v>
      </c>
    </row>
  </sheetData>
  <mergeCells count="2">
    <mergeCell ref="A1:B1"/>
    <mergeCell ref="A11:A14"/>
  </mergeCells>
  <conditionalFormatting sqref="B6:B10">
    <cfRule type="cellIs" dxfId="0" priority="1" stopIfTrue="1" operator="lessThan">
      <formula>0</formula>
    </cfRule>
  </conditionalFormatting>
  <printOptions horizontalCentered="1"/>
  <pageMargins left="0.70866141732283472" right="0.70866141732283472" top="0.74803149606299213" bottom="0.74803149606299213" header="0" footer="0"/>
  <pageSetup scale="9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Filières</vt:lpstr>
      <vt:lpstr>CAT A</vt:lpstr>
      <vt:lpstr>CAT B</vt:lpstr>
      <vt:lpstr>CAT C</vt:lpstr>
      <vt:lpstr>MUSICIENS</vt:lpstr>
      <vt:lpstr>'CAT A'!Impression_des_titres</vt:lpstr>
      <vt:lpstr>'CAT B'!Impression_des_titres</vt:lpstr>
      <vt:lpstr>'CAT A'!Zone_d_impression</vt:lpstr>
      <vt:lpstr>'CAT 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2020-12-22T16:39:13Z</cp:lastPrinted>
  <dcterms:created xsi:type="dcterms:W3CDTF">2019-11-08T15:38:02Z</dcterms:created>
  <dcterms:modified xsi:type="dcterms:W3CDTF">2021-10-18T08:36:38Z</dcterms:modified>
</cp:coreProperties>
</file>